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Departments\Operations\Operations Specialists\INTRA WEB\"/>
    </mc:Choice>
  </mc:AlternateContent>
  <bookViews>
    <workbookView xWindow="5580" yWindow="0" windowWidth="13425" windowHeight="8040"/>
  </bookViews>
  <sheets>
    <sheet name="Results Tab" sheetId="2" r:id="rId1"/>
    <sheet name="Results" sheetId="1" state="hidden" r:id="rId2"/>
  </sheets>
  <definedNames>
    <definedName name="_xlnm.Print_Area" localSheetId="1">Results!$B$5:$Q$33</definedName>
    <definedName name="_xlnm.Print_Area" localSheetId="0">'Results Tab'!$B$5:$Q$34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P16" i="2" l="1"/>
  <c r="BP15" i="2"/>
  <c r="BP14" i="2"/>
  <c r="BP13" i="2"/>
  <c r="BP12" i="2"/>
  <c r="BP11" i="2"/>
  <c r="BP10" i="2"/>
  <c r="BP9" i="2"/>
  <c r="BP8" i="2"/>
  <c r="BP7" i="2"/>
  <c r="BP6" i="2"/>
  <c r="BP19" i="2" s="1"/>
  <c r="BO16" i="2"/>
  <c r="BO15" i="2"/>
  <c r="BO14" i="2"/>
  <c r="BO13" i="2"/>
  <c r="BO12" i="2"/>
  <c r="BO11" i="2"/>
  <c r="BO10" i="2"/>
  <c r="BO9" i="2"/>
  <c r="BO8" i="2"/>
  <c r="BO19" i="2" s="1"/>
  <c r="BO7" i="2"/>
  <c r="BO6" i="2"/>
  <c r="BN16" i="2"/>
  <c r="BN15" i="2"/>
  <c r="BN14" i="2"/>
  <c r="BN13" i="2"/>
  <c r="BN12" i="2"/>
  <c r="BN11" i="2"/>
  <c r="BN10" i="2"/>
  <c r="BN9" i="2"/>
  <c r="BN8" i="2"/>
  <c r="BN7" i="2"/>
  <c r="BN6" i="2"/>
  <c r="BM16" i="2"/>
  <c r="BM15" i="2"/>
  <c r="BM14" i="2"/>
  <c r="BM13" i="2"/>
  <c r="BM12" i="2"/>
  <c r="BM11" i="2"/>
  <c r="BM10" i="2"/>
  <c r="BM9" i="2"/>
  <c r="BM8" i="2"/>
  <c r="BM7" i="2"/>
  <c r="BM6" i="2"/>
  <c r="BM19" i="2" s="1"/>
  <c r="BL16" i="2"/>
  <c r="BL15" i="2"/>
  <c r="BL14" i="2"/>
  <c r="BL13" i="2"/>
  <c r="BL12" i="2"/>
  <c r="BL11" i="2"/>
  <c r="BL10" i="2"/>
  <c r="BL9" i="2"/>
  <c r="BL8" i="2"/>
  <c r="BL7" i="2"/>
  <c r="BL6" i="2"/>
  <c r="BL19" i="2" s="1"/>
  <c r="BQ6" i="2"/>
  <c r="BR6" i="2"/>
  <c r="BS6" i="2"/>
  <c r="BT6" i="2"/>
  <c r="BT19" i="2" s="1"/>
  <c r="BU6" i="2"/>
  <c r="BU19" i="2" s="1"/>
  <c r="BQ7" i="2"/>
  <c r="BR7" i="2"/>
  <c r="BS7" i="2"/>
  <c r="BT7" i="2"/>
  <c r="BU7" i="2"/>
  <c r="BQ8" i="2"/>
  <c r="BR8" i="2"/>
  <c r="BR19" i="2" s="1"/>
  <c r="BS8" i="2"/>
  <c r="BT8" i="2"/>
  <c r="BU8" i="2"/>
  <c r="BQ9" i="2"/>
  <c r="BR9" i="2"/>
  <c r="BS9" i="2"/>
  <c r="BT9" i="2"/>
  <c r="BU9" i="2"/>
  <c r="BQ10" i="2"/>
  <c r="BR10" i="2"/>
  <c r="BS10" i="2"/>
  <c r="BT10" i="2"/>
  <c r="BU10" i="2"/>
  <c r="BQ11" i="2"/>
  <c r="BR11" i="2"/>
  <c r="BS11" i="2"/>
  <c r="BT11" i="2"/>
  <c r="BU11" i="2"/>
  <c r="BQ12" i="2"/>
  <c r="BR12" i="2"/>
  <c r="BS12" i="2"/>
  <c r="BT12" i="2"/>
  <c r="BU12" i="2"/>
  <c r="BQ13" i="2"/>
  <c r="BR13" i="2"/>
  <c r="BS13" i="2"/>
  <c r="BT13" i="2"/>
  <c r="BU13" i="2"/>
  <c r="BQ14" i="2"/>
  <c r="BR14" i="2"/>
  <c r="BS14" i="2"/>
  <c r="BT14" i="2"/>
  <c r="BU14" i="2"/>
  <c r="BQ15" i="2"/>
  <c r="BR15" i="2"/>
  <c r="BS15" i="2"/>
  <c r="BT15" i="2"/>
  <c r="BU15" i="2"/>
  <c r="BQ16" i="2"/>
  <c r="BR16" i="2"/>
  <c r="BS16" i="2"/>
  <c r="BT16" i="2"/>
  <c r="BU16" i="2"/>
  <c r="BK6" i="2"/>
  <c r="BJ6" i="2"/>
  <c r="BJ8" i="2"/>
  <c r="BS19" i="2"/>
  <c r="BN19" i="2" l="1"/>
  <c r="BQ19" i="2"/>
  <c r="BK16" i="2"/>
  <c r="BK15" i="2"/>
  <c r="BK14" i="2"/>
  <c r="BK13" i="2"/>
  <c r="BK12" i="2"/>
  <c r="BK11" i="2"/>
  <c r="BK10" i="2"/>
  <c r="BK9" i="2"/>
  <c r="BK8" i="2"/>
  <c r="BK19" i="2" s="1"/>
  <c r="BK7" i="2"/>
  <c r="BJ16" i="2"/>
  <c r="BJ15" i="2"/>
  <c r="BJ14" i="2"/>
  <c r="BJ13" i="2"/>
  <c r="BJ12" i="2"/>
  <c r="BJ11" i="2"/>
  <c r="BJ19" i="2" s="1"/>
  <c r="BJ10" i="2"/>
  <c r="BJ9" i="2"/>
  <c r="BJ7" i="2"/>
  <c r="BI6" i="2"/>
  <c r="BE6" i="2"/>
  <c r="AX6" i="2"/>
  <c r="BF6" i="2"/>
  <c r="BF19" i="2" s="1"/>
  <c r="BF7" i="2"/>
  <c r="BF8" i="2"/>
  <c r="BF9" i="2"/>
  <c r="BF10" i="2"/>
  <c r="BF11" i="2"/>
  <c r="BF12" i="2"/>
  <c r="BF13" i="2"/>
  <c r="BF14" i="2"/>
  <c r="BF15" i="2"/>
  <c r="BF16" i="2"/>
  <c r="BC14" i="2"/>
  <c r="C34" i="2"/>
  <c r="BE16" i="2"/>
  <c r="BI14" i="2"/>
  <c r="BH6" i="2"/>
  <c r="BH14" i="2"/>
  <c r="BG6" i="2"/>
  <c r="BG14" i="2"/>
  <c r="BE14" i="2"/>
  <c r="BD6" i="2"/>
  <c r="BD14" i="2"/>
  <c r="BC6" i="2"/>
  <c r="BB6" i="2"/>
  <c r="BB14" i="2"/>
  <c r="BA6" i="2"/>
  <c r="BA14" i="2"/>
  <c r="AZ6" i="2"/>
  <c r="AZ14" i="2"/>
  <c r="AY6" i="2"/>
  <c r="AY14" i="2"/>
  <c r="AX14" i="2"/>
  <c r="BI16" i="2"/>
  <c r="BH16" i="2"/>
  <c r="BG16" i="2"/>
  <c r="BD16" i="2"/>
  <c r="BC16" i="2"/>
  <c r="BB16" i="2"/>
  <c r="BA16" i="2"/>
  <c r="AZ16" i="2"/>
  <c r="AY16" i="2"/>
  <c r="AX16" i="2"/>
  <c r="BI15" i="2"/>
  <c r="BH15" i="2"/>
  <c r="BG15" i="2"/>
  <c r="BE15" i="2"/>
  <c r="BD15" i="2"/>
  <c r="BC15" i="2"/>
  <c r="BB15" i="2"/>
  <c r="BA15" i="2"/>
  <c r="AZ15" i="2"/>
  <c r="AY15" i="2"/>
  <c r="AX15" i="2"/>
  <c r="BI13" i="2"/>
  <c r="BH13" i="2"/>
  <c r="BG13" i="2"/>
  <c r="BE13" i="2"/>
  <c r="BD13" i="2"/>
  <c r="BC13" i="2"/>
  <c r="BB13" i="2"/>
  <c r="BA13" i="2"/>
  <c r="AZ13" i="2"/>
  <c r="AY13" i="2"/>
  <c r="AX13" i="2"/>
  <c r="BI12" i="2"/>
  <c r="BH12" i="2"/>
  <c r="BG12" i="2"/>
  <c r="BE12" i="2"/>
  <c r="BD12" i="2"/>
  <c r="BC12" i="2"/>
  <c r="BB12" i="2"/>
  <c r="BA12" i="2"/>
  <c r="AZ12" i="2"/>
  <c r="AY12" i="2"/>
  <c r="AX12" i="2"/>
  <c r="BI11" i="2"/>
  <c r="BH11" i="2"/>
  <c r="BG11" i="2"/>
  <c r="BE11" i="2"/>
  <c r="BD11" i="2"/>
  <c r="BC11" i="2"/>
  <c r="BB11" i="2"/>
  <c r="BA11" i="2"/>
  <c r="AZ11" i="2"/>
  <c r="AY11" i="2"/>
  <c r="AX11" i="2"/>
  <c r="BI10" i="2"/>
  <c r="BH10" i="2"/>
  <c r="BG10" i="2"/>
  <c r="BE10" i="2"/>
  <c r="BD10" i="2"/>
  <c r="BC10" i="2"/>
  <c r="BB10" i="2"/>
  <c r="BA10" i="2"/>
  <c r="AZ10" i="2"/>
  <c r="AY10" i="2"/>
  <c r="AX10" i="2"/>
  <c r="BI9" i="2"/>
  <c r="BH9" i="2"/>
  <c r="BG9" i="2"/>
  <c r="BE9" i="2"/>
  <c r="BD9" i="2"/>
  <c r="BC9" i="2"/>
  <c r="BB9" i="2"/>
  <c r="BA9" i="2"/>
  <c r="AZ9" i="2"/>
  <c r="AY9" i="2"/>
  <c r="AX9" i="2"/>
  <c r="BI8" i="2"/>
  <c r="BH8" i="2"/>
  <c r="BG8" i="2"/>
  <c r="BE8" i="2"/>
  <c r="BD8" i="2"/>
  <c r="BC8" i="2"/>
  <c r="BB8" i="2"/>
  <c r="BA8" i="2"/>
  <c r="AZ8" i="2"/>
  <c r="AY8" i="2"/>
  <c r="AX8" i="2"/>
  <c r="BI7" i="2"/>
  <c r="BH7" i="2"/>
  <c r="BG7" i="2"/>
  <c r="BE7" i="2"/>
  <c r="BD7" i="2"/>
  <c r="BC7" i="2"/>
  <c r="BB7" i="2"/>
  <c r="BA7" i="2"/>
  <c r="AZ7" i="2"/>
  <c r="AY7" i="2"/>
  <c r="AX7" i="2"/>
  <c r="AI19" i="1"/>
  <c r="AI6" i="1"/>
  <c r="AQ7" i="1"/>
  <c r="AT6" i="1"/>
  <c r="AS6" i="1"/>
  <c r="AR6" i="1"/>
  <c r="AQ6" i="1"/>
  <c r="AM16" i="1"/>
  <c r="AM15" i="1"/>
  <c r="AM14" i="1"/>
  <c r="AM13" i="1"/>
  <c r="AM12" i="1"/>
  <c r="AM11" i="1"/>
  <c r="AM10" i="1"/>
  <c r="AM9" i="1"/>
  <c r="AM8" i="1"/>
  <c r="AM7" i="1"/>
  <c r="AM6" i="1"/>
  <c r="AR7" i="1"/>
  <c r="AS7" i="1"/>
  <c r="AT7" i="1"/>
  <c r="AQ8" i="1"/>
  <c r="AR8" i="1"/>
  <c r="AS8" i="1"/>
  <c r="AT8" i="1"/>
  <c r="AQ9" i="1"/>
  <c r="AR9" i="1"/>
  <c r="AS9" i="1"/>
  <c r="AT9" i="1"/>
  <c r="AQ10" i="1"/>
  <c r="AR10" i="1"/>
  <c r="AS10" i="1"/>
  <c r="AT10" i="1"/>
  <c r="AQ11" i="1"/>
  <c r="AR11" i="1"/>
  <c r="AS11" i="1"/>
  <c r="AT11" i="1"/>
  <c r="AQ12" i="1"/>
  <c r="AR12" i="1"/>
  <c r="AS12" i="1"/>
  <c r="AT12" i="1"/>
  <c r="AQ13" i="1"/>
  <c r="AR13" i="1"/>
  <c r="AS13" i="1"/>
  <c r="AT13" i="1"/>
  <c r="AQ14" i="1"/>
  <c r="AR14" i="1"/>
  <c r="AS14" i="1"/>
  <c r="AT14" i="1"/>
  <c r="AQ15" i="1"/>
  <c r="AR15" i="1"/>
  <c r="AS15" i="1"/>
  <c r="AT15" i="1"/>
  <c r="AQ16" i="1"/>
  <c r="AR16" i="1"/>
  <c r="AS16" i="1"/>
  <c r="AT16" i="1"/>
  <c r="AI16" i="1"/>
  <c r="C33" i="1"/>
  <c r="AH19" i="1"/>
  <c r="AP15" i="1"/>
  <c r="AO15" i="1"/>
  <c r="AN15" i="1"/>
  <c r="AL15" i="1"/>
  <c r="AK15" i="1"/>
  <c r="AJ15" i="1"/>
  <c r="AP14" i="1"/>
  <c r="AO14" i="1"/>
  <c r="AN14" i="1"/>
  <c r="AL14" i="1"/>
  <c r="AK14" i="1"/>
  <c r="AJ14" i="1"/>
  <c r="AP13" i="1"/>
  <c r="AO13" i="1"/>
  <c r="AN13" i="1"/>
  <c r="AL13" i="1"/>
  <c r="AK13" i="1"/>
  <c r="AJ13" i="1"/>
  <c r="AP12" i="1"/>
  <c r="AO12" i="1"/>
  <c r="AN12" i="1"/>
  <c r="AL12" i="1"/>
  <c r="AK12" i="1"/>
  <c r="AJ12" i="1"/>
  <c r="AP11" i="1"/>
  <c r="AO11" i="1"/>
  <c r="AN11" i="1"/>
  <c r="AL11" i="1"/>
  <c r="AK11" i="1"/>
  <c r="AJ11" i="1"/>
  <c r="AP10" i="1"/>
  <c r="AO10" i="1"/>
  <c r="AN10" i="1"/>
  <c r="AL10" i="1"/>
  <c r="AK10" i="1"/>
  <c r="AJ10" i="1"/>
  <c r="AP9" i="1"/>
  <c r="AO9" i="1"/>
  <c r="AN9" i="1"/>
  <c r="AL9" i="1"/>
  <c r="AK9" i="1"/>
  <c r="AJ9" i="1"/>
  <c r="AP8" i="1"/>
  <c r="AO8" i="1"/>
  <c r="AN8" i="1"/>
  <c r="AL8" i="1"/>
  <c r="AK8" i="1"/>
  <c r="AJ8" i="1"/>
  <c r="AP7" i="1"/>
  <c r="AO7" i="1"/>
  <c r="AN7" i="1"/>
  <c r="AL7" i="1"/>
  <c r="AK7" i="1"/>
  <c r="AJ7" i="1"/>
  <c r="AP6" i="1"/>
  <c r="AO6" i="1"/>
  <c r="AN6" i="1"/>
  <c r="AL6" i="1"/>
  <c r="AK6" i="1"/>
  <c r="AJ6" i="1"/>
  <c r="AI15" i="1"/>
  <c r="AI14" i="1"/>
  <c r="AI13" i="1"/>
  <c r="AI12" i="1"/>
  <c r="AI11" i="1"/>
  <c r="AI10" i="1"/>
  <c r="AI9" i="1"/>
  <c r="AI8" i="1"/>
  <c r="AI7" i="1"/>
  <c r="AP16" i="1"/>
  <c r="AO16" i="1"/>
  <c r="AN16" i="1"/>
  <c r="AL16" i="1"/>
  <c r="AK16" i="1"/>
  <c r="AJ16" i="1"/>
  <c r="AJ19" i="1"/>
  <c r="AL19" i="1"/>
  <c r="AN19" i="1"/>
  <c r="AP19" i="1"/>
  <c r="AR19" i="1"/>
  <c r="AT19" i="1"/>
  <c r="AK19" i="1"/>
  <c r="AM19" i="1"/>
  <c r="AO19" i="1"/>
  <c r="AQ19" i="1"/>
  <c r="AS19" i="1"/>
  <c r="BC19" i="2"/>
  <c r="BH19" i="2" l="1"/>
  <c r="BG19" i="2"/>
  <c r="AY19" i="2"/>
  <c r="AZ19" i="2"/>
  <c r="BI19" i="2"/>
  <c r="BA19" i="2"/>
  <c r="BE19" i="2"/>
  <c r="BD19" i="2"/>
  <c r="AX19" i="2"/>
  <c r="BB19" i="2"/>
</calcChain>
</file>

<file path=xl/sharedStrings.xml><?xml version="1.0" encoding="utf-8"?>
<sst xmlns="http://schemas.openxmlformats.org/spreadsheetml/2006/main" count="379" uniqueCount="39">
  <si>
    <t>WFHC</t>
  </si>
  <si>
    <t>WSHC</t>
  </si>
  <si>
    <t>SCHC</t>
  </si>
  <si>
    <t>OCHC</t>
  </si>
  <si>
    <t>MHCPC</t>
  </si>
  <si>
    <t>Main</t>
  </si>
  <si>
    <t>KHC</t>
  </si>
  <si>
    <t>FPHC</t>
  </si>
  <si>
    <t>FWFHC</t>
  </si>
  <si>
    <t>DMHC</t>
  </si>
  <si>
    <t>ETHC</t>
  </si>
  <si>
    <t>ESHC</t>
  </si>
  <si>
    <t>CDA</t>
  </si>
  <si>
    <t>Discharged Patients 7-Day Follow-up</t>
  </si>
  <si>
    <t>High Risk Patients Seen Quarterly</t>
  </si>
  <si>
    <t>Communication of Test Results</t>
  </si>
  <si>
    <t>Closed Referrals</t>
  </si>
  <si>
    <t>Managed Pediatric Persistent Asthma</t>
  </si>
  <si>
    <t>Managed Depression</t>
  </si>
  <si>
    <t>Controlled Diabetes</t>
  </si>
  <si>
    <t>Colorectal Cancer Screening</t>
  </si>
  <si>
    <t>Mammography</t>
  </si>
  <si>
    <t>Pneumonia Vaccination</t>
  </si>
  <si>
    <t>Influenza Vaccination</t>
  </si>
  <si>
    <t>Discharged Patients 7-Day Follow-Up</t>
  </si>
  <si>
    <t>Percentage of patients (ages &gt;6mo) that have received the annual influenza vaccination.</t>
  </si>
  <si>
    <t>Percentage of patients (ages 50-75) that have been appropriately screened for colorectal cancer.</t>
  </si>
  <si>
    <t>Percentage of patients (ages 5-18) with a diagnosis of persistent asthma and a current action plan, as well as a prescribed controller.</t>
  </si>
  <si>
    <t>Percentage of patients (ages 18+) that have had a pneumococcal vaccination within the last 10 years.</t>
  </si>
  <si>
    <t>Percentage of diabetic patients with a most recent Hemoglobin A1c &lt; 8%.</t>
  </si>
  <si>
    <t>Percentage of female patients (ages 40-65) that have had a mammogram within the last 24 months.</t>
  </si>
  <si>
    <t>Percentage of referrals that have been closed out within the last 6 months.</t>
  </si>
  <si>
    <t>Percentage of "Always" responses to Patient Satisfaction Survey question inquiring about communication of test results.</t>
  </si>
  <si>
    <t>Percentage of high risk patients that have been seen at least once quarterly over the last 12 months.</t>
  </si>
  <si>
    <t>Percentage of hospitalized patients over the last 12 months that have had a follow-up appointment within 7 days of discharge.</t>
  </si>
  <si>
    <t>Percentage of patients (ages 13+) with an abnormal PHQ-9 result and a current action plan.</t>
  </si>
  <si>
    <t>Online Access to Health Information</t>
  </si>
  <si>
    <t>Percentage of patients that have access to health information online.</t>
  </si>
  <si>
    <t>OVP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</si>
</sst>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1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</font>
    <font>
      <sz val="11"/>
      <color theme="9"/>
      <name val="Calibri"/>
      <family val="2"/>
    </font>
    <font>
      <b/>
      <sz val="14"/>
      <color rgb="FFFFD847"/>
      <name val="Calibri"/>
      <family val="2"/>
      <scheme val="minor"/>
    </font>
    <font>
      <sz val="11"/>
      <name val="Calibri"/>
      <family val="2"/>
    </font>
    <font>
      <b/>
      <sz val="12"/>
      <color theme="3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22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9" fontId="8" fillId="0" borderId="0" xfId="1" applyFont="1" applyFill="1" applyBorder="1" applyAlignment="1">
      <alignment horizontal="center" vertical="center"/>
    </xf>
    <xf numFmtId="9" fontId="8" fillId="0" borderId="0" xfId="1" applyFont="1" applyFill="1" applyBorder="1" applyAlignment="1">
      <alignment horizontal="center"/>
    </xf>
    <xf numFmtId="9" fontId="4" fillId="0" borderId="0" xfId="0" applyNumberFormat="1" applyFont="1" applyFill="1" applyBorder="1"/>
    <xf numFmtId="0" fontId="5" fillId="3" borderId="2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9" fontId="9" fillId="0" borderId="0" xfId="1" applyFont="1" applyFill="1" applyBorder="1" applyAlignment="1">
      <alignment horizontal="center" vertical="center"/>
    </xf>
    <xf numFmtId="9" fontId="9" fillId="0" borderId="0" xfId="0" applyNumberFormat="1" applyFont="1" applyFill="1" applyBorder="1" applyAlignment="1">
      <alignment horizontal="center" vertical="center"/>
    </xf>
    <xf numFmtId="9" fontId="9" fillId="0" borderId="0" xfId="1" applyNumberFormat="1" applyFont="1" applyFill="1" applyBorder="1" applyAlignment="1">
      <alignment horizontal="center" vertical="center"/>
    </xf>
  </cellXfs>
  <cellStyles count="3">
    <cellStyle name="Normal" xfId="0" builtinId="0"/>
    <cellStyle name="Output" xfId="2" builtinId="21"/>
    <cellStyle name="Percent" xfId="1" builtinId="5"/>
  </cellStyles>
  <dxfs count="0"/>
  <tableStyles count="0" defaultTableStyle="TableStyleMedium2" defaultPivotStyle="PivotStyleLight16"/>
  <colors>
    <mruColors>
      <color rgb="FFFFD847"/>
      <color rgb="FFFFCD4F"/>
      <color rgb="FFF8B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'Results Tab'!$G$3</c:f>
          <c:strCache>
            <c:ptCount val="1"/>
            <c:pt idx="0">
              <c:v>Controlled Diabetes</c:v>
            </c:pt>
          </c:strCache>
        </c:strRef>
      </c:tx>
      <c:layout>
        <c:manualLayout>
          <c:xMode val="edge"/>
          <c:yMode val="edge"/>
          <c:x val="0.34375537991528859"/>
          <c:y val="2.2900763358778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'Results Tab'!$AW$19</c:f>
              <c:strCache>
                <c:ptCount val="1"/>
                <c:pt idx="0">
                  <c:v>Online Access to Health Information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'Results Tab'!$BC$5:$BN$5</c:f>
              <c:numCache>
                <c:formatCode>[$-409]mmm\-yy;@</c:formatCode>
                <c:ptCount val="5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</c:numCache>
            </c:numRef>
          </c:cat>
          <c:val>
            <c:numRef>
              <c:f>'Results Tab'!$BC$19:$BN$19</c:f>
              <c:numCache>
                <c:formatCode>0%</c:formatCode>
                <c:ptCount val="5"/>
                <c:pt idx="0">
                  <c:v>0.16845878136200718</c:v>
                </c:pt>
                <c:pt idx="1">
                  <c:v>0.1786339754816112</c:v>
                </c:pt>
                <c:pt idx="2">
                  <c:v>0.12720848056537101</c:v>
                </c:pt>
                <c:pt idx="3">
                  <c:v>0.15121951219512195</c:v>
                </c:pt>
                <c:pt idx="4">
                  <c:v>0.21724137931034482</c:v>
                </c:pt>
              </c:numCache>
            </c:numRef>
          </c:val>
          <c:smooth val="1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247326904"/>
        <c:axId val="247332000"/>
      </c:lineChart>
      <c:dateAx>
        <c:axId val="24732690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332000"/>
        <c:crosses val="autoZero"/>
        <c:auto val="1"/>
        <c:lblOffset val="100"/>
        <c:baseTimeUnit val="months"/>
      </c:dateAx>
      <c:valAx>
        <c:axId val="247332000"/>
        <c:scaling>
          <c:orientation val="minMax"/>
          <c:max val="1"/>
        </c:scaling>
        <c:delete val="1"/>
        <c:axPos val="l"/>
        <c:numFmt formatCode="0%" sourceLinked="1"/>
        <c:majorTickMark val="out"/>
        <c:minorTickMark val="none"/>
        <c:tickLblPos val="nextTo"/>
        <c:crossAx val="247326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Results!$G$3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6093310312454208"/>
          <c:y val="5.8524173027989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Results!$AH$19</c:f>
              <c:strCache>
                <c:ptCount val="1"/>
                <c:pt idx="0">
                  <c:v>Influenza Vaccination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</c:dPt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</c:dPt>
          <c:dPt>
            <c:idx val="2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</c:dPt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Results!$AI$5:$AT$5</c:f>
              <c:numCache>
                <c:formatCode>[$-409]mmm\-yy;@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Results!$AI$19:$AT$19</c:f>
              <c:numCache>
                <c:formatCode>0%</c:formatCode>
                <c:ptCount val="12"/>
                <c:pt idx="0">
                  <c:v>0.18</c:v>
                </c:pt>
                <c:pt idx="1">
                  <c:v>0.19</c:v>
                </c:pt>
                <c:pt idx="2">
                  <c:v>0.18</c:v>
                </c:pt>
                <c:pt idx="3">
                  <c:v>0.19</c:v>
                </c:pt>
                <c:pt idx="4">
                  <c:v>0.19</c:v>
                </c:pt>
                <c:pt idx="5">
                  <c:v>0.18</c:v>
                </c:pt>
                <c:pt idx="6">
                  <c:v>0.19</c:v>
                </c:pt>
                <c:pt idx="7">
                  <c:v>0.19</c:v>
                </c:pt>
                <c:pt idx="8">
                  <c:v>0.19</c:v>
                </c:pt>
                <c:pt idx="9">
                  <c:v>0.19</c:v>
                </c:pt>
                <c:pt idx="10">
                  <c:v>0.36</c:v>
                </c:pt>
                <c:pt idx="11">
                  <c:v>0.22</c:v>
                </c:pt>
              </c:numCache>
            </c:numRef>
          </c:val>
          <c:smooth val="1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247327688"/>
        <c:axId val="247330432"/>
      </c:lineChart>
      <c:dateAx>
        <c:axId val="247327688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247330432"/>
        <c:crosses val="autoZero"/>
        <c:auto val="1"/>
        <c:lblOffset val="100"/>
        <c:baseTimeUnit val="months"/>
      </c:dateAx>
      <c:valAx>
        <c:axId val="247330432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2473276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accent1">
                <a:lumMod val="60000"/>
                <a:lumOff val="4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0.14236</cdr:x>
      <cdr:y>0.13359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375662" cy="6667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0.23565</cdr:x>
      <cdr:y>0.02009</cdr:y>
    </cdr:from>
    <cdr:to>
      <cdr:x>0.3352</cdr:x>
      <cdr:y>0.10215</cdr:y>
    </cdr:to>
    <cdr:sp macro="" textlink="'Results Tab'!$D$3">
      <cdr:nvSpPr>
        <cdr:cNvPr id="3" name="TextBox 2"/>
        <cdr:cNvSpPr txBox="1"/>
      </cdr:nvSpPr>
      <cdr:spPr>
        <a:xfrm xmlns:a="http://schemas.openxmlformats.org/drawingml/2006/main">
          <a:off x="2261300" y="100259"/>
          <a:ext cx="955269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  <a:cs typeface="Calibri"/>
            </a:rPr>
            <a:pPr algn="r"/>
            <a:t>SCHC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0.03647</cdr:x>
      <cdr:y>0</cdr:y>
    </cdr:from>
    <cdr:to>
      <cdr:x>0.26832</cdr:x>
      <cdr:y>0.21756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52426" y="0"/>
          <a:ext cx="2240400" cy="10858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0.26368</cdr:x>
      <cdr:y>0.05152</cdr:y>
    </cdr:from>
    <cdr:to>
      <cdr:x>0.36323</cdr:x>
      <cdr:y>0.13358</cdr:y>
    </cdr:to>
    <cdr:sp macro="" textlink="Results!$D$3">
      <cdr:nvSpPr>
        <cdr:cNvPr id="3" name="TextBox 2"/>
        <cdr:cNvSpPr txBox="1"/>
      </cdr:nvSpPr>
      <cdr:spPr>
        <a:xfrm xmlns:a="http://schemas.openxmlformats.org/drawingml/2006/main">
          <a:off x="2547969" y="257165"/>
          <a:ext cx="961963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</a:rPr>
            <a:pPr algn="r"/>
            <a:t>CDA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HC">
      <a:dk1>
        <a:srgbClr val="4D1B6E"/>
      </a:dk1>
      <a:lt1>
        <a:srgbClr val="FFD847"/>
      </a:lt1>
      <a:dk2>
        <a:srgbClr val="4D1B6E"/>
      </a:dk2>
      <a:lt2>
        <a:srgbClr val="4D1B6E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U188"/>
  <sheetViews>
    <sheetView showGridLines="0" tabSelected="1" zoomScale="85" zoomScaleNormal="85" workbookViewId="0">
      <selection activeCell="AK8" sqref="AK8"/>
    </sheetView>
  </sheetViews>
  <sheetFormatPr defaultRowHeight="15" x14ac:dyDescent="0.25"/>
  <cols>
    <col min="1" max="1" width="7.5703125" style="2" customWidth="1"/>
    <col min="2" max="19" width="9.140625" style="2"/>
    <col min="20" max="20" width="9.140625" style="16"/>
    <col min="21" max="21" width="9.140625" style="17"/>
    <col min="22" max="22" width="9.7109375" style="17" hidden="1" customWidth="1"/>
    <col min="23" max="26" width="9.140625" style="17" hidden="1" customWidth="1"/>
    <col min="27" max="33" width="0" style="17" hidden="1" customWidth="1"/>
    <col min="34" max="38" width="9.140625" style="17"/>
    <col min="39" max="45" width="9.140625" style="17" customWidth="1"/>
    <col min="46" max="47" width="9.140625" style="17"/>
    <col min="48" max="48" width="15.140625" style="17" bestFit="1" customWidth="1"/>
    <col min="49" max="49" width="9.140625" style="17"/>
    <col min="50" max="54" width="9.140625" style="17" hidden="1" customWidth="1"/>
    <col min="55" max="61" width="0" style="17" hidden="1" customWidth="1"/>
    <col min="62" max="73" width="9.140625" style="17"/>
    <col min="74" max="16384" width="9.140625" style="2"/>
  </cols>
  <sheetData>
    <row r="3" spans="4:73" ht="18.75" x14ac:dyDescent="0.3">
      <c r="D3" s="13" t="s">
        <v>2</v>
      </c>
      <c r="E3" s="14"/>
      <c r="F3" s="1"/>
      <c r="G3" s="13" t="s">
        <v>19</v>
      </c>
      <c r="H3" s="15"/>
      <c r="I3" s="15"/>
      <c r="J3" s="15"/>
      <c r="K3" s="15"/>
      <c r="L3" s="14"/>
    </row>
    <row r="4" spans="4:73" x14ac:dyDescent="0.25">
      <c r="U4" s="17" t="s">
        <v>23</v>
      </c>
    </row>
    <row r="5" spans="4:73" x14ac:dyDescent="0.25">
      <c r="V5" s="18">
        <v>43101</v>
      </c>
      <c r="W5" s="18">
        <v>43132</v>
      </c>
      <c r="X5" s="18">
        <v>43160</v>
      </c>
      <c r="Y5" s="18">
        <v>43191</v>
      </c>
      <c r="Z5" s="18">
        <v>43221</v>
      </c>
      <c r="AA5" s="18">
        <v>43252</v>
      </c>
      <c r="AB5" s="18">
        <v>43282</v>
      </c>
      <c r="AC5" s="18">
        <v>43313</v>
      </c>
      <c r="AD5" s="18">
        <v>43344</v>
      </c>
      <c r="AE5" s="18">
        <v>43374</v>
      </c>
      <c r="AF5" s="18">
        <v>43405</v>
      </c>
      <c r="AG5" s="18">
        <v>43435</v>
      </c>
      <c r="AH5" s="18">
        <v>43466</v>
      </c>
      <c r="AI5" s="18">
        <v>43497</v>
      </c>
      <c r="AJ5" s="18">
        <v>43525</v>
      </c>
      <c r="AK5" s="18">
        <v>43556</v>
      </c>
      <c r="AL5" s="18">
        <v>43586</v>
      </c>
      <c r="AM5" s="18">
        <v>43617</v>
      </c>
      <c r="AN5" s="18">
        <v>43647</v>
      </c>
      <c r="AO5" s="18">
        <v>43678</v>
      </c>
      <c r="AP5" s="18">
        <v>43709</v>
      </c>
      <c r="AQ5" s="18">
        <v>43739</v>
      </c>
      <c r="AR5" s="18">
        <v>43770</v>
      </c>
      <c r="AS5" s="18">
        <v>43800</v>
      </c>
      <c r="AT5" s="18"/>
      <c r="AX5" s="18">
        <v>43101</v>
      </c>
      <c r="AY5" s="18">
        <v>43132</v>
      </c>
      <c r="AZ5" s="18">
        <v>43160</v>
      </c>
      <c r="BA5" s="18">
        <v>43191</v>
      </c>
      <c r="BB5" s="18">
        <v>43221</v>
      </c>
      <c r="BC5" s="18">
        <v>43252</v>
      </c>
      <c r="BD5" s="18">
        <v>43282</v>
      </c>
      <c r="BE5" s="18">
        <v>43313</v>
      </c>
      <c r="BF5" s="18">
        <v>43344</v>
      </c>
      <c r="BG5" s="18">
        <v>43374</v>
      </c>
      <c r="BH5" s="18">
        <v>43405</v>
      </c>
      <c r="BI5" s="18">
        <v>43435</v>
      </c>
      <c r="BJ5" s="18">
        <v>43466</v>
      </c>
      <c r="BK5" s="18">
        <v>43497</v>
      </c>
      <c r="BL5" s="18">
        <v>43525</v>
      </c>
      <c r="BM5" s="18">
        <v>43556</v>
      </c>
      <c r="BN5" s="18">
        <v>43586</v>
      </c>
      <c r="BO5" s="18">
        <v>43617</v>
      </c>
      <c r="BP5" s="18">
        <v>43647</v>
      </c>
      <c r="BQ5" s="18">
        <v>43678</v>
      </c>
      <c r="BR5" s="18">
        <v>43709</v>
      </c>
      <c r="BS5" s="18">
        <v>43739</v>
      </c>
      <c r="BT5" s="18">
        <v>43770</v>
      </c>
      <c r="BU5" s="18">
        <v>43800</v>
      </c>
    </row>
    <row r="6" spans="4:73" x14ac:dyDescent="0.25">
      <c r="U6" s="17" t="s">
        <v>12</v>
      </c>
      <c r="V6" s="19"/>
      <c r="W6" s="19"/>
      <c r="X6" s="19"/>
      <c r="Y6" s="19"/>
      <c r="Z6" s="19"/>
      <c r="AA6" s="19">
        <v>0.26</v>
      </c>
      <c r="AB6" s="19">
        <v>0.25</v>
      </c>
      <c r="AC6" s="19">
        <v>0.24</v>
      </c>
      <c r="AD6" s="19">
        <v>0.3</v>
      </c>
      <c r="AE6" s="19">
        <v>0.47</v>
      </c>
      <c r="AF6" s="19">
        <v>0.5</v>
      </c>
      <c r="AG6" s="20">
        <v>0.38005923000987168</v>
      </c>
      <c r="AH6" s="20">
        <v>0.38210702341137126</v>
      </c>
      <c r="AI6" s="20">
        <v>0.31704980842911878</v>
      </c>
      <c r="AJ6" s="19">
        <v>0.26964285714285713</v>
      </c>
      <c r="AK6" s="20">
        <v>0.24010327022375216</v>
      </c>
      <c r="AL6" s="20">
        <v>0.24109589041095891</v>
      </c>
      <c r="AM6" s="20"/>
      <c r="AN6" s="20"/>
      <c r="AO6" s="20"/>
      <c r="AP6" s="20"/>
      <c r="AQ6" s="20"/>
      <c r="AR6" s="20"/>
      <c r="AS6" s="20"/>
      <c r="AW6" s="17" t="s">
        <v>23</v>
      </c>
      <c r="AX6" s="19">
        <f>VLOOKUP($D$3,$U$6:$AG$18,2,FALSE)</f>
        <v>0</v>
      </c>
      <c r="AY6" s="19">
        <f>VLOOKUP($D$3,$U$6:$AG$18,3,FALSE)</f>
        <v>0</v>
      </c>
      <c r="AZ6" s="19">
        <f>VLOOKUP($D$3,$U$6:$AG$18,4,FALSE)</f>
        <v>0</v>
      </c>
      <c r="BA6" s="19">
        <f>VLOOKUP($D$3,$U$6:$AG$18,5,FALSE)</f>
        <v>0</v>
      </c>
      <c r="BB6" s="19">
        <f>VLOOKUP($D$3,$U$6:$AG$18,6,FALSE)</f>
        <v>0</v>
      </c>
      <c r="BC6" s="19">
        <f>VLOOKUP($D$3,$U$6:$AG$18,7,FALSE)</f>
        <v>0.23</v>
      </c>
      <c r="BD6" s="19">
        <f>VLOOKUP($D$3,$U$6:$AG$18,8,FALSE)</f>
        <v>0.25</v>
      </c>
      <c r="BE6" s="19">
        <f>VLOOKUP($D$3,$U$6:$AG$18,9,FALSE)</f>
        <v>0.22</v>
      </c>
      <c r="BF6" s="19">
        <f>VLOOKUP($D$3,$U$6:$AG$18,10,FALSE)</f>
        <v>0.2</v>
      </c>
      <c r="BG6" s="19">
        <f>VLOOKUP($D$3,$U$6:$AG$18,11,FALSE)</f>
        <v>0.39</v>
      </c>
      <c r="BH6" s="19">
        <f>VLOOKUP($D$3,$U$6:$AG$18,12,FALSE)</f>
        <v>0.4</v>
      </c>
      <c r="BI6" s="19">
        <f>VLOOKUP($D$3,$U$6:$AI$18,13,FALSE)</f>
        <v>0.33483146067415731</v>
      </c>
      <c r="BJ6" s="19">
        <f>VLOOKUP($D$3,$U$6:$AI$18,14,FALSE)</f>
        <v>0.33512544802867383</v>
      </c>
      <c r="BK6" s="19">
        <f>VLOOKUP($D$3,$U$6:$AK$18,15,FALSE)</f>
        <v>0.34500875656742558</v>
      </c>
      <c r="BL6" s="19">
        <f>VLOOKUP($D$3,$U$6:$AS$18,16,FALSE)</f>
        <v>0.30035335689045939</v>
      </c>
      <c r="BM6" s="19">
        <f>VLOOKUP($D$3,$U$6:$AS$18,17,FALSE)</f>
        <v>0.26016260162601629</v>
      </c>
      <c r="BN6" s="19">
        <f>VLOOKUP($D$3,$U$6:$AS$18,18,FALSE)</f>
        <v>0.28448275862068967</v>
      </c>
      <c r="BO6" s="19">
        <f>VLOOKUP($D$3,$U$6:$AS$18,19,FALSE)</f>
        <v>0</v>
      </c>
      <c r="BP6" s="19">
        <f>VLOOKUP($D$3,$U$6:$AS$18,20,FALSE)</f>
        <v>0</v>
      </c>
      <c r="BQ6" s="19">
        <f>VLOOKUP($D$3,$U$6:$AS$18,15,FALSE)</f>
        <v>0.34500875656742558</v>
      </c>
      <c r="BR6" s="19">
        <f>VLOOKUP($D$3,$U$6:$AS$18,15,FALSE)</f>
        <v>0.34500875656742558</v>
      </c>
      <c r="BS6" s="19">
        <f>VLOOKUP($D$3,$U$6:$AS$18,15,FALSE)</f>
        <v>0.34500875656742558</v>
      </c>
      <c r="BT6" s="19">
        <f>VLOOKUP($D$3,$U$6:$AS$18,15,FALSE)</f>
        <v>0.34500875656742558</v>
      </c>
      <c r="BU6" s="19">
        <f>VLOOKUP($D$3,$U$6:$AS$18,15,FALSE)</f>
        <v>0.34500875656742558</v>
      </c>
    </row>
    <row r="7" spans="4:73" x14ac:dyDescent="0.25">
      <c r="U7" s="17" t="s">
        <v>9</v>
      </c>
      <c r="V7" s="19"/>
      <c r="W7" s="19"/>
      <c r="X7" s="19"/>
      <c r="Y7" s="19"/>
      <c r="Z7" s="19"/>
      <c r="AA7" s="19">
        <v>0.24</v>
      </c>
      <c r="AB7" s="19">
        <v>0.26</v>
      </c>
      <c r="AC7" s="19">
        <v>0.22</v>
      </c>
      <c r="AD7" s="19">
        <v>0.22</v>
      </c>
      <c r="AE7" s="19">
        <v>0.4</v>
      </c>
      <c r="AF7" s="19">
        <v>0.38</v>
      </c>
      <c r="AG7" s="20">
        <v>0.32909379968203495</v>
      </c>
      <c r="AH7" s="20">
        <v>0.31556195965417866</v>
      </c>
      <c r="AI7" s="20">
        <v>0.28099173553719009</v>
      </c>
      <c r="AJ7" s="19">
        <v>0.25972006220839816</v>
      </c>
      <c r="AK7" s="20">
        <v>0.27382753403933435</v>
      </c>
      <c r="AL7" s="20">
        <v>0.26812816188870153</v>
      </c>
      <c r="AM7" s="20"/>
      <c r="AN7" s="20"/>
      <c r="AO7" s="20"/>
      <c r="AP7" s="20"/>
      <c r="AQ7" s="20"/>
      <c r="AR7" s="20"/>
      <c r="AS7" s="20"/>
      <c r="AW7" s="17" t="s">
        <v>22</v>
      </c>
      <c r="AX7" s="19">
        <f>VLOOKUP($D$3,$U$23:$AG$35,2,FALSE)</f>
        <v>0</v>
      </c>
      <c r="AY7" s="19">
        <f>VLOOKUP($D$3,$U$23:$AG$35,3,FALSE)</f>
        <v>0</v>
      </c>
      <c r="AZ7" s="19">
        <f>VLOOKUP($D$3,$U$23:$AG$35,4,FALSE)</f>
        <v>0</v>
      </c>
      <c r="BA7" s="19">
        <f>VLOOKUP($D$3,$U$23:$AG$35,5,FALSE)</f>
        <v>0</v>
      </c>
      <c r="BB7" s="19">
        <f>VLOOKUP($D$3,$U$23:$AG$35,6,FALSE)</f>
        <v>0</v>
      </c>
      <c r="BC7" s="19">
        <f>VLOOKUP($D$3,$U$23:$AG$35,7,FALSE)</f>
        <v>0.55000000000000004</v>
      </c>
      <c r="BD7" s="19">
        <f>VLOOKUP($D$3,$U$23:$AG$35,8,FALSE)</f>
        <v>0.64</v>
      </c>
      <c r="BE7" s="19">
        <f>VLOOKUP($D$3,$U$23:$AG$35,9,FALSE)</f>
        <v>0.72</v>
      </c>
      <c r="BF7" s="19">
        <f>VLOOKUP($D$3,$U$23:$AG$35,10,FALSE)</f>
        <v>0.71</v>
      </c>
      <c r="BG7" s="19">
        <f>VLOOKUP($D$3,$U$23:$AG$35,11,FALSE)</f>
        <v>0.64</v>
      </c>
      <c r="BH7" s="19">
        <f>VLOOKUP($D$3,$U$23:$AG$35,12,FALSE)</f>
        <v>0.53</v>
      </c>
      <c r="BI7" s="19">
        <f>VLOOKUP($D$3,$U$23:$AG$35,13,FALSE)</f>
        <v>0.59322033898305082</v>
      </c>
      <c r="BJ7" s="19">
        <f>VLOOKUP($D$3,$U$23:$AK$35,14,FALSE)</f>
        <v>0.57603686635944695</v>
      </c>
      <c r="BK7" s="19">
        <f>VLOOKUP($D$3,$U$23:$AK$35,15,FALSE)</f>
        <v>0.5545023696682464</v>
      </c>
      <c r="BL7" s="19">
        <f>VLOOKUP($D$3,$U$23:$AS$35,16,FALSE)</f>
        <v>0.5436893203883495</v>
      </c>
      <c r="BM7" s="19">
        <f>VLOOKUP($D$3,$U$23:$AS$35,17,FALSE)</f>
        <v>0.5431034482758621</v>
      </c>
      <c r="BN7" s="19">
        <f>VLOOKUP($D$3,$U$23:$AS$35,18,FALSE)</f>
        <v>0.52991452991452992</v>
      </c>
      <c r="BO7" s="19">
        <f>VLOOKUP($D$3,$U$23:$AS$35,19,FALSE)</f>
        <v>0</v>
      </c>
      <c r="BP7" s="19">
        <f>VLOOKUP($D$3,$U$23:$AS$35,20,FALSE)</f>
        <v>0</v>
      </c>
      <c r="BQ7" s="19">
        <f>VLOOKUP($D$3,$U$23:$AS$35,15,FALSE)</f>
        <v>0.5545023696682464</v>
      </c>
      <c r="BR7" s="19">
        <f>VLOOKUP($D$3,$U$23:$AS$35,15,FALSE)</f>
        <v>0.5545023696682464</v>
      </c>
      <c r="BS7" s="19">
        <f>VLOOKUP($D$3,$U$23:$AS$35,15,FALSE)</f>
        <v>0.5545023696682464</v>
      </c>
      <c r="BT7" s="19">
        <f>VLOOKUP($D$3,$U$23:$AS$35,15,FALSE)</f>
        <v>0.5545023696682464</v>
      </c>
      <c r="BU7" s="19">
        <f>VLOOKUP($D$3,$U$23:$AS$35,15,FALSE)</f>
        <v>0.5545023696682464</v>
      </c>
    </row>
    <row r="8" spans="4:73" x14ac:dyDescent="0.25">
      <c r="U8" s="17" t="s">
        <v>11</v>
      </c>
      <c r="V8" s="19"/>
      <c r="W8" s="19"/>
      <c r="X8" s="19"/>
      <c r="Y8" s="19"/>
      <c r="Z8" s="19"/>
      <c r="AA8" s="19">
        <v>0.14000000000000001</v>
      </c>
      <c r="AB8" s="19">
        <v>0.14000000000000001</v>
      </c>
      <c r="AC8" s="19">
        <v>0.12</v>
      </c>
      <c r="AD8" s="19">
        <v>0.17</v>
      </c>
      <c r="AE8" s="19">
        <v>0.26</v>
      </c>
      <c r="AF8" s="19">
        <v>0.28999999999999998</v>
      </c>
      <c r="AG8" s="20">
        <v>0.22762645914396887</v>
      </c>
      <c r="AH8" s="20">
        <v>0.21417565485362094</v>
      </c>
      <c r="AI8" s="20">
        <v>0.19601328903654486</v>
      </c>
      <c r="AJ8" s="19">
        <v>0.18795888399412627</v>
      </c>
      <c r="AK8" s="20">
        <v>0.1873015873015873</v>
      </c>
      <c r="AL8" s="20">
        <v>0.18932874354561102</v>
      </c>
      <c r="AM8" s="20"/>
      <c r="AN8" s="20"/>
      <c r="AO8" s="20"/>
      <c r="AP8" s="20"/>
      <c r="AQ8" s="20"/>
      <c r="AR8" s="20"/>
      <c r="AS8" s="20"/>
      <c r="AW8" s="17" t="s">
        <v>21</v>
      </c>
      <c r="AX8" s="19">
        <f>VLOOKUP($D$3,$U$40:$AG$52,2,FALSE)</f>
        <v>0</v>
      </c>
      <c r="AY8" s="19">
        <f>VLOOKUP($D$3,$U$40:$AG$52,3,FALSE)</f>
        <v>0</v>
      </c>
      <c r="AZ8" s="19">
        <f>VLOOKUP($D$3,$U$40:$AG$52,4,FALSE)</f>
        <v>0</v>
      </c>
      <c r="BA8" s="19">
        <f>VLOOKUP($D$3,$U$40:$AG$52,5,FALSE)</f>
        <v>0</v>
      </c>
      <c r="BB8" s="19">
        <f>VLOOKUP($D$3,$U$40:$AG$52,6,FALSE)</f>
        <v>0</v>
      </c>
      <c r="BC8" s="19">
        <f>VLOOKUP($D$3,$U$40:$AG$52,7,FALSE)</f>
        <v>0.57999999999999996</v>
      </c>
      <c r="BD8" s="19">
        <f>VLOOKUP($D$3,$U$40:$AG$52,8,FALSE)</f>
        <v>0.51</v>
      </c>
      <c r="BE8" s="19">
        <f>VLOOKUP($D$3,$U$40:$AG$52,9,FALSE)</f>
        <v>0.52</v>
      </c>
      <c r="BF8" s="19">
        <f>VLOOKUP($D$3,$U$40:$AG$52,10,FALSE)</f>
        <v>0.54</v>
      </c>
      <c r="BG8" s="19">
        <f>VLOOKUP($D$3,$U$40:$AG$52,11,FALSE)</f>
        <v>0.47</v>
      </c>
      <c r="BH8" s="19">
        <f>VLOOKUP($D$3,$U$40:$AG$52,12,FALSE)</f>
        <v>0.5</v>
      </c>
      <c r="BI8" s="19">
        <f>VLOOKUP($D$3,$U$40:$AG$52,13,FALSE)</f>
        <v>0.50757575757575757</v>
      </c>
      <c r="BJ8" s="19">
        <f>VLOOKUP($D$3,$U$40:$AK$52,14,FALSE)</f>
        <v>0.48314606741573035</v>
      </c>
      <c r="BK8" s="19">
        <f>VLOOKUP($D$3,$U$40:$AK$52,15,FALSE)</f>
        <v>0.4606741573033708</v>
      </c>
      <c r="BL8" s="19">
        <f>VLOOKUP($D$3,$U$40:$AS$52,16,FALSE)</f>
        <v>0.5161290322580645</v>
      </c>
      <c r="BM8" s="19">
        <f>VLOOKUP($D$3,$U$40:$AS$52,17,FALSE)</f>
        <v>0.46448087431693991</v>
      </c>
      <c r="BN8" s="19">
        <f>VLOOKUP($D$3,$U$40:$AS$52,18,FALSE)</f>
        <v>0.4567901234567901</v>
      </c>
      <c r="BO8" s="19">
        <f>VLOOKUP($D$3,$U$40:$AS$52,19,FALSE)</f>
        <v>0</v>
      </c>
      <c r="BP8" s="19">
        <f>VLOOKUP($D$3,$U$40:$AS$52,20,FALSE)</f>
        <v>0</v>
      </c>
      <c r="BQ8" s="19">
        <f>VLOOKUP($D$3,$U$40:$AS$52,15,FALSE)</f>
        <v>0.4606741573033708</v>
      </c>
      <c r="BR8" s="19">
        <f>VLOOKUP($D$3,$U$40:$AS$52,15,FALSE)</f>
        <v>0.4606741573033708</v>
      </c>
      <c r="BS8" s="19">
        <f>VLOOKUP($D$3,$U$40:$AS$52,15,FALSE)</f>
        <v>0.4606741573033708</v>
      </c>
      <c r="BT8" s="19">
        <f>VLOOKUP($D$3,$U$40:$AS$52,15,FALSE)</f>
        <v>0.4606741573033708</v>
      </c>
      <c r="BU8" s="19">
        <f>VLOOKUP($D$3,$U$40:$AS$52,15,FALSE)</f>
        <v>0.4606741573033708</v>
      </c>
    </row>
    <row r="9" spans="4:73" x14ac:dyDescent="0.25">
      <c r="U9" s="17" t="s">
        <v>10</v>
      </c>
      <c r="V9" s="19"/>
      <c r="W9" s="19"/>
      <c r="X9" s="19"/>
      <c r="Y9" s="19"/>
      <c r="Z9" s="19"/>
      <c r="AA9" s="19">
        <v>0.2</v>
      </c>
      <c r="AB9" s="19">
        <v>0.13</v>
      </c>
      <c r="AC9" s="19">
        <v>0.18</v>
      </c>
      <c r="AD9" s="19">
        <v>0.32</v>
      </c>
      <c r="AE9" s="19">
        <v>0.37</v>
      </c>
      <c r="AF9" s="19">
        <v>0.31</v>
      </c>
      <c r="AG9" s="20">
        <v>0.34183673469387754</v>
      </c>
      <c r="AH9" s="20">
        <v>0.28110599078341014</v>
      </c>
      <c r="AI9" s="20">
        <v>0.38222222222222224</v>
      </c>
      <c r="AJ9" s="19">
        <v>0.30733944954128439</v>
      </c>
      <c r="AK9" s="20">
        <v>0.23287671232876711</v>
      </c>
      <c r="AL9" s="20">
        <v>0.31764705882352939</v>
      </c>
      <c r="AM9" s="20"/>
      <c r="AN9" s="20"/>
      <c r="AO9" s="20"/>
      <c r="AP9" s="20"/>
      <c r="AQ9" s="20"/>
      <c r="AR9" s="20"/>
      <c r="AS9" s="20"/>
      <c r="AW9" s="17" t="s">
        <v>20</v>
      </c>
      <c r="AX9" s="19">
        <f>VLOOKUP($D$3,$U$57:$AG$69,2,FALSE)</f>
        <v>0</v>
      </c>
      <c r="AY9" s="19">
        <f>VLOOKUP($D$3,$U$57:$AG$69,3,FALSE)</f>
        <v>0</v>
      </c>
      <c r="AZ9" s="19">
        <f>VLOOKUP($D$3,$U$57:$AG$69,4,FALSE)</f>
        <v>0</v>
      </c>
      <c r="BA9" s="19">
        <f>VLOOKUP($D$3,$U$57:$AG$69,5,FALSE)</f>
        <v>0</v>
      </c>
      <c r="BB9" s="19">
        <f>VLOOKUP($D$3,$U$57:$AG$69,6,FALSE)</f>
        <v>0</v>
      </c>
      <c r="BC9" s="19">
        <f>VLOOKUP($D$3,$U$57:$AG$69,7,FALSE)</f>
        <v>0.63</v>
      </c>
      <c r="BD9" s="19">
        <f>VLOOKUP($D$3,$U$57:$AG$69,8,FALSE)</f>
        <v>0.54</v>
      </c>
      <c r="BE9" s="19">
        <f>VLOOKUP($D$3,$U$57:$AG$69,9,FALSE)</f>
        <v>0.65</v>
      </c>
      <c r="BF9" s="19">
        <f>VLOOKUP($D$3,$U$57:$AG$69,10,FALSE)</f>
        <v>0.63</v>
      </c>
      <c r="BG9" s="19">
        <f>VLOOKUP($D$3,$U$57:$AG$69,11,FALSE)</f>
        <v>0.64</v>
      </c>
      <c r="BH9" s="19">
        <f>VLOOKUP($D$3,$U$57:$AG$69,12,FALSE)</f>
        <v>0.57999999999999996</v>
      </c>
      <c r="BI9" s="19">
        <f>VLOOKUP($D$3,$U$57:$AG$69,13,FALSE)</f>
        <v>0.56521739130434778</v>
      </c>
      <c r="BJ9" s="19">
        <f>VLOOKUP($D$3,$U$57:$AK$69,14,FALSE)</f>
        <v>0.57714285714285718</v>
      </c>
      <c r="BK9" s="19">
        <f>VLOOKUP($D$3,$U$57:$AK$69,15,FALSE)</f>
        <v>0.53239436619718306</v>
      </c>
      <c r="BL9" s="19">
        <f>VLOOKUP($D$3,$U$57:$AS$69,16,FALSE)</f>
        <v>0.56686046511627908</v>
      </c>
      <c r="BM9" s="19">
        <f>VLOOKUP($D$3,$U$57:$AS$69,17,FALSE)</f>
        <v>0.54123711340206182</v>
      </c>
      <c r="BN9" s="19">
        <f>VLOOKUP($D$3,$U$57:$AS$69,18,FALSE)</f>
        <v>0.53072625698324027</v>
      </c>
      <c r="BO9" s="19">
        <f>VLOOKUP($D$3,$U$57:$AS$69,19,FALSE)</f>
        <v>0</v>
      </c>
      <c r="BP9" s="19">
        <f>VLOOKUP($D$3,$U$57:$AS$69,20,FALSE)</f>
        <v>0</v>
      </c>
      <c r="BQ9" s="19">
        <f>VLOOKUP($D$3,$U$57:$AS$69,15,FALSE)</f>
        <v>0.53239436619718306</v>
      </c>
      <c r="BR9" s="19">
        <f>VLOOKUP($D$3,$U$57:$AS$69,15,FALSE)</f>
        <v>0.53239436619718306</v>
      </c>
      <c r="BS9" s="19">
        <f>VLOOKUP($D$3,$U$57:$AS$69,15,FALSE)</f>
        <v>0.53239436619718306</v>
      </c>
      <c r="BT9" s="19">
        <f>VLOOKUP($D$3,$U$57:$AS$69,15,FALSE)</f>
        <v>0.53239436619718306</v>
      </c>
      <c r="BU9" s="19">
        <f>VLOOKUP($D$3,$U$57:$AS$69,15,FALSE)</f>
        <v>0.53239436619718306</v>
      </c>
    </row>
    <row r="10" spans="4:73" x14ac:dyDescent="0.25">
      <c r="U10" s="17" t="s">
        <v>8</v>
      </c>
      <c r="V10" s="19"/>
      <c r="W10" s="19"/>
      <c r="X10" s="19"/>
      <c r="Y10" s="19"/>
      <c r="Z10" s="19"/>
      <c r="AA10" s="19">
        <v>0.22</v>
      </c>
      <c r="AB10" s="19">
        <v>0.23</v>
      </c>
      <c r="AC10" s="19">
        <v>0.23</v>
      </c>
      <c r="AD10" s="19">
        <v>0.34</v>
      </c>
      <c r="AE10" s="19">
        <v>0.41</v>
      </c>
      <c r="AF10" s="19">
        <v>0.4</v>
      </c>
      <c r="AG10" s="20">
        <v>0.320863309352518</v>
      </c>
      <c r="AH10" s="20">
        <v>0.31802120141342755</v>
      </c>
      <c r="AI10" s="20">
        <v>0.26816380449141347</v>
      </c>
      <c r="AJ10" s="19">
        <v>0.25945241199478486</v>
      </c>
      <c r="AK10" s="20">
        <v>0.25818639798488663</v>
      </c>
      <c r="AL10" s="20">
        <v>0.26412429378531072</v>
      </c>
      <c r="AM10" s="20"/>
      <c r="AN10" s="20"/>
      <c r="AO10" s="20"/>
      <c r="AP10" s="20"/>
      <c r="AQ10" s="20"/>
      <c r="AR10" s="20"/>
      <c r="AS10" s="20"/>
      <c r="AW10" s="17" t="s">
        <v>19</v>
      </c>
      <c r="AX10" s="19">
        <f>VLOOKUP($D$3,$U$74:$AG$86,2,FALSE)</f>
        <v>0</v>
      </c>
      <c r="AY10" s="19">
        <f>VLOOKUP($D$3,$U$74:$AG$86,3,FALSE)</f>
        <v>0</v>
      </c>
      <c r="AZ10" s="19">
        <f>VLOOKUP($D$3,$U$74:$AG$86,4,FALSE)</f>
        <v>0</v>
      </c>
      <c r="BA10" s="19">
        <f>VLOOKUP($D$3,$U$74:$AG$86,5,FALSE)</f>
        <v>0</v>
      </c>
      <c r="BB10" s="19">
        <f>VLOOKUP($D$3,$U$74:$AG$86,6,FALSE)</f>
        <v>0</v>
      </c>
      <c r="BC10" s="19">
        <f>VLOOKUP($D$3,$U$74:$AG$86,7,FALSE)</f>
        <v>0.08</v>
      </c>
      <c r="BD10" s="19">
        <f>VLOOKUP($D$3,$U$74:$AG$86,8,FALSE)</f>
        <v>0.08</v>
      </c>
      <c r="BE10" s="19">
        <f>VLOOKUP($D$3,$U$74:$AG$86,9,FALSE)</f>
        <v>0.11</v>
      </c>
      <c r="BF10" s="19">
        <f>VLOOKUP($D$3,$U$74:$AG$86,10,FALSE)</f>
        <v>0.11</v>
      </c>
      <c r="BG10" s="19">
        <f>VLOOKUP($D$3,$U$74:$AG$86,11,FALSE)</f>
        <v>0.17</v>
      </c>
      <c r="BH10" s="19">
        <f>VLOOKUP($D$3,$U$74:$AG$86,12,FALSE)</f>
        <v>0.17</v>
      </c>
      <c r="BI10" s="19">
        <f>VLOOKUP($D$3,$U$74:$AG$86,13,FALSE)</f>
        <v>0.11910112359550562</v>
      </c>
      <c r="BJ10" s="19">
        <f>VLOOKUP($D$3,$U$74:$AK$86,14,FALSE)</f>
        <v>0.16845878136200718</v>
      </c>
      <c r="BK10" s="19">
        <f>VLOOKUP($D$3,$U$74:$AK$86,15,FALSE)</f>
        <v>0.1786339754816112</v>
      </c>
      <c r="BL10" s="19">
        <f>VLOOKUP($D$3,$U$74:$AS$86,16,FALSE)</f>
        <v>0.12720848056537101</v>
      </c>
      <c r="BM10" s="19">
        <f>VLOOKUP($D$3,$U$74:$AS$86,17,FALSE)</f>
        <v>0.15121951219512195</v>
      </c>
      <c r="BN10" s="19">
        <f>VLOOKUP($D$3,$U$74:$AS$86,18,FALSE)</f>
        <v>0.21724137931034482</v>
      </c>
      <c r="BO10" s="19">
        <f>VLOOKUP($D$3,$U$74:$AS$86,19,FALSE)</f>
        <v>0</v>
      </c>
      <c r="BP10" s="19">
        <f>VLOOKUP($D$3,$U$74:$AS$86,20,FALSE)</f>
        <v>0</v>
      </c>
      <c r="BQ10" s="19">
        <f>VLOOKUP($D$3,$U$74:$AS$86,15,FALSE)</f>
        <v>0.1786339754816112</v>
      </c>
      <c r="BR10" s="19">
        <f>VLOOKUP($D$3,$U$74:$AS$86,15,FALSE)</f>
        <v>0.1786339754816112</v>
      </c>
      <c r="BS10" s="19">
        <f>VLOOKUP($D$3,$U$74:$AS$86,15,FALSE)</f>
        <v>0.1786339754816112</v>
      </c>
      <c r="BT10" s="19">
        <f>VLOOKUP($D$3,$U$74:$AS$86,15,FALSE)</f>
        <v>0.1786339754816112</v>
      </c>
      <c r="BU10" s="19">
        <f>VLOOKUP($D$3,$U$74:$AS$86,15,FALSE)</f>
        <v>0.1786339754816112</v>
      </c>
    </row>
    <row r="11" spans="4:73" x14ac:dyDescent="0.25">
      <c r="U11" s="17" t="s">
        <v>7</v>
      </c>
      <c r="V11" s="19"/>
      <c r="W11" s="19"/>
      <c r="X11" s="19"/>
      <c r="Y11" s="19"/>
      <c r="Z11" s="19"/>
      <c r="AA11" s="19">
        <v>0.55000000000000004</v>
      </c>
      <c r="AB11" s="19">
        <v>0.53</v>
      </c>
      <c r="AC11" s="19">
        <v>0.44</v>
      </c>
      <c r="AD11" s="19">
        <v>0.43</v>
      </c>
      <c r="AE11" s="19">
        <v>0.49</v>
      </c>
      <c r="AF11" s="19">
        <v>0.54</v>
      </c>
      <c r="AG11" s="20">
        <v>0.43678160919540232</v>
      </c>
      <c r="AH11" s="20">
        <v>0.31216931216931215</v>
      </c>
      <c r="AI11" s="20">
        <v>0.28169014084507044</v>
      </c>
      <c r="AJ11" s="19">
        <v>0.30188679245283018</v>
      </c>
      <c r="AK11" s="20">
        <v>0.28185328185328185</v>
      </c>
      <c r="AL11" s="20">
        <v>0.26162790697674421</v>
      </c>
      <c r="AM11" s="20"/>
      <c r="AN11" s="20"/>
      <c r="AO11" s="20"/>
      <c r="AP11" s="20"/>
      <c r="AQ11" s="20"/>
      <c r="AR11" s="20"/>
      <c r="AS11" s="20"/>
      <c r="AW11" s="17" t="s">
        <v>18</v>
      </c>
      <c r="AX11" s="19">
        <f>VLOOKUP($D$3,$U$91:$AG$103,2,FALSE)</f>
        <v>0</v>
      </c>
      <c r="AY11" s="19">
        <f>VLOOKUP($D$3,$U$91:$AG$103,3,FALSE)</f>
        <v>0</v>
      </c>
      <c r="AZ11" s="19">
        <f>VLOOKUP($D$3,$U$91:$AG$103,4,FALSE)</f>
        <v>0</v>
      </c>
      <c r="BA11" s="19">
        <f>VLOOKUP($D$3,$U$91:$AG$103,5,FALSE)</f>
        <v>0</v>
      </c>
      <c r="BB11" s="19">
        <f>VLOOKUP($D$3,$U$91:$AG$103,6,FALSE)</f>
        <v>0</v>
      </c>
      <c r="BC11" s="19">
        <f>VLOOKUP($D$3,$U$91:$AG$103,7,FALSE)</f>
        <v>0.32</v>
      </c>
      <c r="BD11" s="19">
        <f>VLOOKUP($D$3,$U$91:$AG$103,8,FALSE)</f>
        <v>0.32</v>
      </c>
      <c r="BE11" s="19">
        <f>VLOOKUP($D$3,$U$91:$AG$103,9,FALSE)</f>
        <v>0.45</v>
      </c>
      <c r="BF11" s="19">
        <f>VLOOKUP($D$3,$U$91:$AG$103,10,FALSE)</f>
        <v>0.38</v>
      </c>
      <c r="BG11" s="19">
        <f>VLOOKUP($D$3,$U$91:$AG$103,11,FALSE)</f>
        <v>0.38</v>
      </c>
      <c r="BH11" s="19">
        <f>VLOOKUP($D$3,$U$91:$AG$103,12,FALSE)</f>
        <v>0.42</v>
      </c>
      <c r="BI11" s="19">
        <f>VLOOKUP($D$3,$U$91:$AG$103,13,FALSE)</f>
        <v>0</v>
      </c>
      <c r="BJ11" s="19">
        <f>VLOOKUP($D$3,$U$91:$AK$103,14,FALSE)</f>
        <v>0.33333333333333331</v>
      </c>
      <c r="BK11" s="19">
        <f>VLOOKUP($D$3,$U$91:$AK$103,15,FALSE)</f>
        <v>0</v>
      </c>
      <c r="BL11" s="19">
        <f>VLOOKUP($D$3,$U$91:$AS$103,16,FALSE)</f>
        <v>0</v>
      </c>
      <c r="BM11" s="19">
        <f>VLOOKUP($D$3,$U$91:$AS$103,17,FALSE)</f>
        <v>0</v>
      </c>
      <c r="BN11" s="19">
        <f>VLOOKUP($D$3,$U$91:$AS$103,18,FALSE)</f>
        <v>0</v>
      </c>
      <c r="BO11" s="19">
        <f>VLOOKUP($D$3,$U$91:$AS$103,19,FALSE)</f>
        <v>0</v>
      </c>
      <c r="BP11" s="19">
        <f>VLOOKUP($D$3,$U$91:$AS$103,20,FALSE)</f>
        <v>0</v>
      </c>
      <c r="BQ11" s="19">
        <f>VLOOKUP($D$3,$U$91:$AS$103,15,FALSE)</f>
        <v>0</v>
      </c>
      <c r="BR11" s="19">
        <f>VLOOKUP($D$3,$U$91:$AS$103,15,FALSE)</f>
        <v>0</v>
      </c>
      <c r="BS11" s="19">
        <f>VLOOKUP($D$3,$U$91:$AS$103,15,FALSE)</f>
        <v>0</v>
      </c>
      <c r="BT11" s="19">
        <f>VLOOKUP($D$3,$U$91:$AS$103,15,FALSE)</f>
        <v>0</v>
      </c>
      <c r="BU11" s="19">
        <f>VLOOKUP($D$3,$U$91:$AS$103,15,FALSE)</f>
        <v>0</v>
      </c>
    </row>
    <row r="12" spans="4:73" x14ac:dyDescent="0.25">
      <c r="U12" s="17" t="s">
        <v>6</v>
      </c>
      <c r="V12" s="19"/>
      <c r="W12" s="19"/>
      <c r="X12" s="19"/>
      <c r="Y12" s="19"/>
      <c r="Z12" s="19"/>
      <c r="AA12" s="19">
        <v>0.15</v>
      </c>
      <c r="AB12" s="19">
        <v>0.18</v>
      </c>
      <c r="AC12" s="19">
        <v>0.13</v>
      </c>
      <c r="AD12" s="19">
        <v>0.31</v>
      </c>
      <c r="AE12" s="19">
        <v>0.38</v>
      </c>
      <c r="AF12" s="19">
        <v>0.36</v>
      </c>
      <c r="AG12" s="20">
        <v>0.32</v>
      </c>
      <c r="AH12" s="20">
        <v>0.29482071713147412</v>
      </c>
      <c r="AI12" s="20">
        <v>0.25896414342629481</v>
      </c>
      <c r="AJ12" s="19">
        <v>0.2231404958677686</v>
      </c>
      <c r="AK12" s="20">
        <v>0.23664122137404581</v>
      </c>
      <c r="AL12" s="20">
        <v>0.19601328903654486</v>
      </c>
      <c r="AM12" s="20"/>
      <c r="AN12" s="20"/>
      <c r="AO12" s="20"/>
      <c r="AP12" s="20"/>
      <c r="AQ12" s="20"/>
      <c r="AR12" s="20"/>
      <c r="AS12" s="20"/>
      <c r="AW12" s="17" t="s">
        <v>17</v>
      </c>
      <c r="AX12" s="19">
        <f>VLOOKUP($D$3,$U$108:$AG$120,2,FALSE)</f>
        <v>0</v>
      </c>
      <c r="AY12" s="19">
        <f>VLOOKUP($D$3,$U$108:$AG$120,3,FALSE)</f>
        <v>0</v>
      </c>
      <c r="AZ12" s="19">
        <f>VLOOKUP($D$3,$U$108:$AG$120,4,FALSE)</f>
        <v>0</v>
      </c>
      <c r="BA12" s="19">
        <f>VLOOKUP($D$3,$U$108:$AG$120,5,FALSE)</f>
        <v>0</v>
      </c>
      <c r="BB12" s="19">
        <f>VLOOKUP($D$3,$U$108:$AG$120,6,FALSE)</f>
        <v>0</v>
      </c>
      <c r="BC12" s="19">
        <f>VLOOKUP($D$3,$U$108:$AG$120,7,FALSE)</f>
        <v>0</v>
      </c>
      <c r="BD12" s="19">
        <f>VLOOKUP($D$3,$U$108:$AG$120,8,FALSE)</f>
        <v>0</v>
      </c>
      <c r="BE12" s="19">
        <f>VLOOKUP($D$3,$U$108:$AG$120,9,FALSE)</f>
        <v>0</v>
      </c>
      <c r="BF12" s="19">
        <f>VLOOKUP($D$3,$U$108:$AG$120,10,FALSE)</f>
        <v>0</v>
      </c>
      <c r="BG12" s="19">
        <f>VLOOKUP($D$3,$U$108:$AG$120,11,FALSE)</f>
        <v>0</v>
      </c>
      <c r="BH12" s="19">
        <f>VLOOKUP($D$3,$U$108:$AG$120,12,FALSE)</f>
        <v>0</v>
      </c>
      <c r="BI12" s="19">
        <f>VLOOKUP($D$3,$U$108:$AG$120,13,FALSE)</f>
        <v>0</v>
      </c>
      <c r="BJ12" s="19">
        <f>VLOOKUP($D$3,$U$108:$AK$120,14,FALSE)</f>
        <v>0</v>
      </c>
      <c r="BK12" s="19">
        <f>VLOOKUP($D$3,$U$108:$AK$120,15,FALSE)</f>
        <v>0</v>
      </c>
      <c r="BL12" s="19">
        <f>VLOOKUP($D$3,$U$108:$AS$120,16,FALSE)</f>
        <v>0</v>
      </c>
      <c r="BM12" s="19">
        <f>VLOOKUP($D$3,$U$108:$AS$120,17,FALSE)</f>
        <v>0</v>
      </c>
      <c r="BN12" s="19">
        <f>VLOOKUP($D$3,$U$108:$AS$120,18,FALSE)</f>
        <v>0</v>
      </c>
      <c r="BO12" s="19">
        <f>VLOOKUP($D$3,$U$108:$AS$120,19,FALSE)</f>
        <v>0</v>
      </c>
      <c r="BP12" s="19">
        <f>VLOOKUP($D$3,$U$108:$AS$120,20,FALSE)</f>
        <v>0</v>
      </c>
      <c r="BQ12" s="19">
        <f>VLOOKUP($D$3,$U$108:$AS$120,15,FALSE)</f>
        <v>0</v>
      </c>
      <c r="BR12" s="19">
        <f>VLOOKUP($D$3,$U$108:$AS$120,15,FALSE)</f>
        <v>0</v>
      </c>
      <c r="BS12" s="19">
        <f>VLOOKUP($D$3,$U$108:$AS$120,15,FALSE)</f>
        <v>0</v>
      </c>
      <c r="BT12" s="19">
        <f>VLOOKUP($D$3,$U$108:$AS$120,15,FALSE)</f>
        <v>0</v>
      </c>
      <c r="BU12" s="19">
        <f>VLOOKUP($D$3,$U$108:$AS$120,15,FALSE)</f>
        <v>0</v>
      </c>
    </row>
    <row r="13" spans="4:73" x14ac:dyDescent="0.25">
      <c r="U13" s="17" t="s">
        <v>5</v>
      </c>
      <c r="V13" s="19"/>
      <c r="W13" s="19"/>
      <c r="X13" s="19"/>
      <c r="Y13" s="19"/>
      <c r="Z13" s="19"/>
      <c r="AA13" s="19">
        <v>0.28000000000000003</v>
      </c>
      <c r="AB13" s="19">
        <v>0.26</v>
      </c>
      <c r="AC13" s="19">
        <v>0.25</v>
      </c>
      <c r="AD13" s="19">
        <v>0.27</v>
      </c>
      <c r="AE13" s="19">
        <v>0.45</v>
      </c>
      <c r="AF13" s="19">
        <v>0.42</v>
      </c>
      <c r="AG13" s="20">
        <v>0.37339606501283146</v>
      </c>
      <c r="AH13" s="20">
        <v>0.36144578313253012</v>
      </c>
      <c r="AI13" s="20">
        <v>0.35057003257328989</v>
      </c>
      <c r="AJ13" s="19">
        <v>0.31679237792774911</v>
      </c>
      <c r="AK13" s="20">
        <v>0.29900199600798405</v>
      </c>
      <c r="AL13" s="20">
        <v>0.29309614570097414</v>
      </c>
      <c r="AM13" s="20"/>
      <c r="AN13" s="20"/>
      <c r="AO13" s="20"/>
      <c r="AP13" s="20"/>
      <c r="AQ13" s="20"/>
      <c r="AR13" s="20"/>
      <c r="AS13" s="20"/>
      <c r="AW13" s="17" t="s">
        <v>16</v>
      </c>
      <c r="AX13" s="19">
        <f>VLOOKUP($D$3,$U$125:$AG$137,2,FALSE)</f>
        <v>0</v>
      </c>
      <c r="AY13" s="19">
        <f>VLOOKUP($D$3,$U$125:$AG$137,3,FALSE)</f>
        <v>0</v>
      </c>
      <c r="AZ13" s="19">
        <f>VLOOKUP($D$3,$U$125:$AG$137,4,FALSE)</f>
        <v>0</v>
      </c>
      <c r="BA13" s="19">
        <f>VLOOKUP($D$3,$U$125:$AG$137,5,FALSE)</f>
        <v>0</v>
      </c>
      <c r="BB13" s="19">
        <f>VLOOKUP($D$3,$U$125:$AG$137,6,FALSE)</f>
        <v>0</v>
      </c>
      <c r="BC13" s="19">
        <f>VLOOKUP($D$3,$U$125:$AG$137,7,FALSE)</f>
        <v>0.69</v>
      </c>
      <c r="BD13" s="19">
        <f>VLOOKUP($D$3,$U$125:$AG$137,8,FALSE)</f>
        <v>0.6</v>
      </c>
      <c r="BE13" s="19">
        <f>VLOOKUP($D$3,$U$125:$AG$137,9,FALSE)</f>
        <v>0.46</v>
      </c>
      <c r="BF13" s="19">
        <f>VLOOKUP($D$3,$U$125:$AG$137,10,FALSE)</f>
        <v>0.37</v>
      </c>
      <c r="BG13" s="19">
        <f>VLOOKUP($D$3,$U$125:$AG$137,11,FALSE)</f>
        <v>0.28000000000000003</v>
      </c>
      <c r="BH13" s="19">
        <f>VLOOKUP($D$3,$U$125:$AG$137,12,FALSE)</f>
        <v>0.22</v>
      </c>
      <c r="BI13" s="19">
        <f>VLOOKUP($D$3,$U$125:$AG$137,13,FALSE)</f>
        <v>0.33673469387755101</v>
      </c>
      <c r="BJ13" s="19">
        <f>VLOOKUP($D$3,$U$125:$AK$137,14,FALSE)</f>
        <v>0.29147021003000428</v>
      </c>
      <c r="BK13" s="19">
        <f>VLOOKUP($D$3,$U$125:$AK$137,15,FALSE)</f>
        <v>0.23653917564054958</v>
      </c>
      <c r="BL13" s="19">
        <f>VLOOKUP($D$3,$U$125:$AS$137,16,FALSE)</f>
        <v>0.32141469102215314</v>
      </c>
      <c r="BM13" s="19">
        <f>VLOOKUP($D$3,$U$125:$AS$137,17,FALSE)</f>
        <v>0.27582572030920588</v>
      </c>
      <c r="BN13" s="19">
        <f>VLOOKUP($D$3,$U$125:$AS$137,18,FALSE)</f>
        <v>0.22523164647184604</v>
      </c>
      <c r="BO13" s="19">
        <f>VLOOKUP($D$3,$U$125:$AS$137,19,FALSE)</f>
        <v>0</v>
      </c>
      <c r="BP13" s="19">
        <f>VLOOKUP($D$3,$U$125:$AS$137,20,FALSE)</f>
        <v>0</v>
      </c>
      <c r="BQ13" s="19">
        <f>VLOOKUP($D$3,$U$125:$AS$137,15,FALSE)</f>
        <v>0.23653917564054958</v>
      </c>
      <c r="BR13" s="19">
        <f>VLOOKUP($D$3,$U$125:$AS$137,15,FALSE)</f>
        <v>0.23653917564054958</v>
      </c>
      <c r="BS13" s="19">
        <f>VLOOKUP($D$3,$U$125:$AS$137,15,FALSE)</f>
        <v>0.23653917564054958</v>
      </c>
      <c r="BT13" s="19">
        <f>VLOOKUP($D$3,$U$125:$AS$137,15,FALSE)</f>
        <v>0.23653917564054958</v>
      </c>
      <c r="BU13" s="19">
        <f>VLOOKUP($D$3,$U$125:$AS$137,15,FALSE)</f>
        <v>0.23653917564054958</v>
      </c>
    </row>
    <row r="14" spans="4:73" x14ac:dyDescent="0.25">
      <c r="U14" s="17" t="s">
        <v>4</v>
      </c>
      <c r="V14" s="19"/>
      <c r="W14" s="19"/>
      <c r="X14" s="19"/>
      <c r="Y14" s="19"/>
      <c r="Z14" s="19"/>
      <c r="AA14" s="19">
        <v>0.21</v>
      </c>
      <c r="AB14" s="19">
        <v>0.21</v>
      </c>
      <c r="AC14" s="19">
        <v>0.19</v>
      </c>
      <c r="AD14" s="19">
        <v>0.3</v>
      </c>
      <c r="AE14" s="19">
        <v>0.41</v>
      </c>
      <c r="AF14" s="19">
        <v>0.39</v>
      </c>
      <c r="AG14" s="20">
        <v>0.36579841449603623</v>
      </c>
      <c r="AH14" s="20">
        <v>0.36460176991150445</v>
      </c>
      <c r="AI14" s="20">
        <v>0.33173996175908221</v>
      </c>
      <c r="AJ14" s="19">
        <v>0.30449251247920134</v>
      </c>
      <c r="AK14" s="20">
        <v>0.2388888888888889</v>
      </c>
      <c r="AL14" s="20">
        <v>0.22681281618887014</v>
      </c>
      <c r="AM14" s="20"/>
      <c r="AN14" s="20"/>
      <c r="AO14" s="20"/>
      <c r="AP14" s="20"/>
      <c r="AQ14" s="20"/>
      <c r="AR14" s="20"/>
      <c r="AS14" s="20"/>
      <c r="AW14" s="17" t="s">
        <v>36</v>
      </c>
      <c r="AX14" s="19">
        <f>VLOOKUP($D$3,$U$142:$AG$154,2,FALSE)</f>
        <v>0</v>
      </c>
      <c r="AY14" s="19">
        <f>VLOOKUP($D$3,$U$142:$AG$154,3,FALSE)</f>
        <v>0</v>
      </c>
      <c r="AZ14" s="19">
        <f>VLOOKUP($D$3,$U$142:$AG$154,4,FALSE)</f>
        <v>0</v>
      </c>
      <c r="BA14" s="19">
        <f>VLOOKUP($D$3,$U$142:$AG$154,5,FALSE)</f>
        <v>0</v>
      </c>
      <c r="BB14" s="19">
        <f>VLOOKUP($D$3,$U$142:$AG$154,6,FALSE)</f>
        <v>0</v>
      </c>
      <c r="BC14" s="19">
        <f>VLOOKUP($D$3,$U$142:$AG$154,7,FALSE)</f>
        <v>0.98</v>
      </c>
      <c r="BD14" s="19">
        <f>VLOOKUP($D$3,$U$142:$AG$154,8,FALSE)</f>
        <v>0.98</v>
      </c>
      <c r="BE14" s="19">
        <f>VLOOKUP($D$3,$U$142:$AG$154,9,FALSE)</f>
        <v>1</v>
      </c>
      <c r="BF14" s="19">
        <f>VLOOKUP($D$3,$U$142:$AG$154,10,FALSE)</f>
        <v>1</v>
      </c>
      <c r="BG14" s="19">
        <f>VLOOKUP($D$3,$U$142:$AG$154,11,FALSE)</f>
        <v>1</v>
      </c>
      <c r="BH14" s="19">
        <f>VLOOKUP($D$3,$U$142:$AG$154,12,FALSE)</f>
        <v>1</v>
      </c>
      <c r="BI14" s="19">
        <f>VLOOKUP($D$3,$U$142:$AG$154,13,FALSE)</f>
        <v>0.99775280898876406</v>
      </c>
      <c r="BJ14" s="19">
        <f>VLOOKUP($D$3,$U$142:$AK$154,14,FALSE)</f>
        <v>0.99283154121863804</v>
      </c>
      <c r="BK14" s="19">
        <f>VLOOKUP($D$3,$U$142:$AK$154,15,FALSE)</f>
        <v>1</v>
      </c>
      <c r="BL14" s="19">
        <f>VLOOKUP($D$3,$U$142:$AS$154,16,FALSE)</f>
        <v>0.9946996466431095</v>
      </c>
      <c r="BM14" s="19">
        <f>VLOOKUP($D$3,$U$142:$AS$154,17,FALSE)</f>
        <v>1</v>
      </c>
      <c r="BN14" s="19">
        <f>VLOOKUP($D$3,$U$142:$AS$154,18,FALSE)</f>
        <v>0.99310344827586206</v>
      </c>
      <c r="BO14" s="19">
        <f>VLOOKUP($D$3,$U$142:$AS$154,19,FALSE)</f>
        <v>0</v>
      </c>
      <c r="BP14" s="19">
        <f>VLOOKUP($D$3,$U$142:$AS$154,20,FALSE)</f>
        <v>0</v>
      </c>
      <c r="BQ14" s="19">
        <f>VLOOKUP($D$3,$U$142:$AS$154,15,FALSE)</f>
        <v>1</v>
      </c>
      <c r="BR14" s="19">
        <f>VLOOKUP($D$3,$U$142:$AS$154,15,FALSE)</f>
        <v>1</v>
      </c>
      <c r="BS14" s="19">
        <f>VLOOKUP($D$3,$U$142:$AS$154,15,FALSE)</f>
        <v>1</v>
      </c>
      <c r="BT14" s="19">
        <f>VLOOKUP($D$3,$U$142:$AS$154,15,FALSE)</f>
        <v>1</v>
      </c>
      <c r="BU14" s="19">
        <f>VLOOKUP($D$3,$U$142:$AS$154,15,FALSE)</f>
        <v>1</v>
      </c>
    </row>
    <row r="15" spans="4:73" x14ac:dyDescent="0.25">
      <c r="U15" s="17" t="s">
        <v>38</v>
      </c>
      <c r="V15" s="19"/>
      <c r="W15" s="19"/>
      <c r="X15" s="19"/>
      <c r="Y15" s="19"/>
      <c r="Z15" s="19"/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20">
        <v>0</v>
      </c>
      <c r="AH15" s="20">
        <v>0.27</v>
      </c>
      <c r="AI15" s="20">
        <v>0.21</v>
      </c>
      <c r="AJ15" s="19">
        <v>0.23604060913705585</v>
      </c>
      <c r="AK15" s="20">
        <v>0.22519083969465647</v>
      </c>
      <c r="AL15" s="20">
        <v>0.24489795918367346</v>
      </c>
      <c r="AM15" s="20"/>
      <c r="AN15" s="20"/>
      <c r="AO15" s="20"/>
      <c r="AP15" s="20"/>
      <c r="AQ15" s="20"/>
      <c r="AR15" s="20"/>
      <c r="AS15" s="20"/>
      <c r="AW15" s="17" t="s">
        <v>14</v>
      </c>
      <c r="AX15" s="19">
        <f>VLOOKUP($D$3,$U$159:$AG$171,2,FALSE)</f>
        <v>0</v>
      </c>
      <c r="AY15" s="19">
        <f>VLOOKUP($D$3,$U$159:$AG$171,3,FALSE)</f>
        <v>0</v>
      </c>
      <c r="AZ15" s="19">
        <f>VLOOKUP($D$3,$U$159:$AG$171,4,FALSE)</f>
        <v>0</v>
      </c>
      <c r="BA15" s="19">
        <f>VLOOKUP($D$3,$U$159:$AG$171,5,FALSE)</f>
        <v>0</v>
      </c>
      <c r="BB15" s="19">
        <f>VLOOKUP($D$3,$U$159:$AG$171,6,FALSE)</f>
        <v>0</v>
      </c>
      <c r="BC15" s="19">
        <f>VLOOKUP($D$3,$U$159:$AG$171,7,FALSE)</f>
        <v>0.31</v>
      </c>
      <c r="BD15" s="19">
        <f>VLOOKUP($D$3,$U$159:$AG$171,8,FALSE)</f>
        <v>0.48</v>
      </c>
      <c r="BE15" s="19">
        <f>VLOOKUP($D$3,$U$159:$AG$171,9,FALSE)</f>
        <v>0.33</v>
      </c>
      <c r="BF15" s="19">
        <f>VLOOKUP($D$3,$U$159:$AG$171,10,FALSE)</f>
        <v>0.44</v>
      </c>
      <c r="BG15" s="19">
        <f>VLOOKUP($D$3,$U$159:$AG$171,11,FALSE)</f>
        <v>0.36</v>
      </c>
      <c r="BH15" s="19">
        <f>VLOOKUP($D$3,$U$159:$AG$171,12,FALSE)</f>
        <v>0.41</v>
      </c>
      <c r="BI15" s="19">
        <f>VLOOKUP($D$3,$U$159:$AG$171,13,FALSE)</f>
        <v>0.44117647058823528</v>
      </c>
      <c r="BJ15" s="19">
        <f>VLOOKUP($D$3,$U$159:$AK$171,14,FALSE)</f>
        <v>0.39215686274509803</v>
      </c>
      <c r="BK15" s="19">
        <f>VLOOKUP($D$3,$U$159:$AK$171,15,FALSE)</f>
        <v>0.34615384615384615</v>
      </c>
      <c r="BL15" s="19">
        <f>VLOOKUP($D$3,$U$159:$AS$171,16,FALSE)</f>
        <v>0.31481481481481483</v>
      </c>
      <c r="BM15" s="19">
        <f>VLOOKUP($D$3,$U$159:$AS$171,17,FALSE)</f>
        <v>0.32692307692307693</v>
      </c>
      <c r="BN15" s="19">
        <f>VLOOKUP($D$3,$U$159:$AS$171,18,FALSE)</f>
        <v>0.39215686274509803</v>
      </c>
      <c r="BO15" s="19">
        <f>VLOOKUP($D$3,$U$159:$AS$171,19,FALSE)</f>
        <v>0</v>
      </c>
      <c r="BP15" s="19">
        <f>VLOOKUP($D$3,$U$159:$AS$171,20,FALSE)</f>
        <v>0</v>
      </c>
      <c r="BQ15" s="19">
        <f>VLOOKUP($D$3,$U$159:$AS$171,15,FALSE)</f>
        <v>0.34615384615384615</v>
      </c>
      <c r="BR15" s="19">
        <f>VLOOKUP($D$3,$U$159:$AS$171,15,FALSE)</f>
        <v>0.34615384615384615</v>
      </c>
      <c r="BS15" s="19">
        <f>VLOOKUP($D$3,$U$159:$AS$171,15,FALSE)</f>
        <v>0.34615384615384615</v>
      </c>
      <c r="BT15" s="19">
        <f>VLOOKUP($D$3,$U$159:$AS$171,15,FALSE)</f>
        <v>0.34615384615384615</v>
      </c>
      <c r="BU15" s="19">
        <f>VLOOKUP($D$3,$U$159:$AS$171,15,FALSE)</f>
        <v>0.34615384615384615</v>
      </c>
    </row>
    <row r="16" spans="4:73" x14ac:dyDescent="0.25">
      <c r="U16" s="17" t="s">
        <v>3</v>
      </c>
      <c r="V16" s="19"/>
      <c r="W16" s="19"/>
      <c r="X16" s="19"/>
      <c r="Y16" s="19"/>
      <c r="Z16" s="19"/>
      <c r="AA16" s="19">
        <v>0.23</v>
      </c>
      <c r="AB16" s="19">
        <v>0.21</v>
      </c>
      <c r="AC16" s="19">
        <v>0.24</v>
      </c>
      <c r="AD16" s="19">
        <v>0.24</v>
      </c>
      <c r="AE16" s="19">
        <v>0.5</v>
      </c>
      <c r="AF16" s="19">
        <v>0.49</v>
      </c>
      <c r="AG16" s="20">
        <v>0.40990990990990989</v>
      </c>
      <c r="AH16" s="20">
        <v>0.43147208121827413</v>
      </c>
      <c r="AI16" s="20">
        <v>0.42441860465116277</v>
      </c>
      <c r="AJ16" s="19">
        <v>0.36125654450261779</v>
      </c>
      <c r="AK16" s="20">
        <v>0.31739130434782609</v>
      </c>
      <c r="AL16" s="20">
        <v>0.28504672897196259</v>
      </c>
      <c r="AM16" s="20"/>
      <c r="AN16" s="20"/>
      <c r="AO16" s="20"/>
      <c r="AP16" s="20"/>
      <c r="AQ16" s="20"/>
      <c r="AR16" s="20"/>
      <c r="AS16" s="20"/>
      <c r="AW16" s="17" t="s">
        <v>13</v>
      </c>
      <c r="AX16" s="19">
        <f>VLOOKUP($D$3,$U$176:$AG$188,2,FALSE)</f>
        <v>0</v>
      </c>
      <c r="AY16" s="19">
        <f>VLOOKUP($D$3,$U$176:$AG$188,3,FALSE)</f>
        <v>0</v>
      </c>
      <c r="AZ16" s="19">
        <f>VLOOKUP($D$3,$U$176:$AG$188,4,FALSE)</f>
        <v>0</v>
      </c>
      <c r="BA16" s="19">
        <f>VLOOKUP($D$3,$U$176:$AG$188,5,FALSE)</f>
        <v>0</v>
      </c>
      <c r="BB16" s="19">
        <f>VLOOKUP($D$3,$U$176:$AG$188,6,FALSE)</f>
        <v>0</v>
      </c>
      <c r="BC16" s="19">
        <f>VLOOKUP($D$3,$U$176:$AG$188,7,FALSE)</f>
        <v>0.38</v>
      </c>
      <c r="BD16" s="19">
        <f>VLOOKUP($D$3,$U$176:$AG$188,8,FALSE)</f>
        <v>0.5</v>
      </c>
      <c r="BE16" s="19">
        <f>VLOOKUP($D$3,$U$176:$AG$188,9,FALSE)</f>
        <v>0.48</v>
      </c>
      <c r="BF16" s="19">
        <f>VLOOKUP($D$3,$U$176:$AG$188,10,FALSE)</f>
        <v>0.6</v>
      </c>
      <c r="BG16" s="19">
        <f>VLOOKUP($D$3,$U$176:$AG$188,11,FALSE)</f>
        <v>0.28999999999999998</v>
      </c>
      <c r="BH16" s="19">
        <f>VLOOKUP($D$3,$U$176:$AG$188,12,FALSE)</f>
        <v>0.35</v>
      </c>
      <c r="BI16" s="19">
        <f>VLOOKUP($D$3,$U$176:$AG$188,13,FALSE)</f>
        <v>0.25</v>
      </c>
      <c r="BJ16" s="19">
        <f>VLOOKUP($D$3,$U$176:$AK$188,14,FALSE)</f>
        <v>0.4</v>
      </c>
      <c r="BK16" s="19">
        <f>VLOOKUP($D$3,$U$176:$AK$188,15,FALSE)</f>
        <v>0.57894736842105265</v>
      </c>
      <c r="BL16" s="19">
        <f>VLOOKUP($D$3,$U$176:$AS$188,16,FALSE)</f>
        <v>0.33333333333333331</v>
      </c>
      <c r="BM16" s="19">
        <f>VLOOKUP($D$3,$U$176:$AS$188,17,FALSE)</f>
        <v>0.27272727272727271</v>
      </c>
      <c r="BN16" s="19">
        <f>VLOOKUP($D$3,$U$176:$AS$188,18,FALSE)</f>
        <v>0.26315789473684209</v>
      </c>
      <c r="BO16" s="19">
        <f>VLOOKUP($D$3,$U$176:$AS$188,19,FALSE)</f>
        <v>0</v>
      </c>
      <c r="BP16" s="19">
        <f>VLOOKUP($D$3,$U$176:$AS$188,20,FALSE)</f>
        <v>0</v>
      </c>
      <c r="BQ16" s="19">
        <f>VLOOKUP($D$3,$U$176:$AS$188,15,FALSE)</f>
        <v>0.57894736842105265</v>
      </c>
      <c r="BR16" s="19">
        <f>VLOOKUP($D$3,$U$176:$AS$188,15,FALSE)</f>
        <v>0.57894736842105265</v>
      </c>
      <c r="BS16" s="19">
        <f>VLOOKUP($D$3,$U$176:$AS$188,15,FALSE)</f>
        <v>0.57894736842105265</v>
      </c>
      <c r="BT16" s="19">
        <f>VLOOKUP($D$3,$U$176:$AS$188,15,FALSE)</f>
        <v>0.57894736842105265</v>
      </c>
      <c r="BU16" s="19">
        <f>VLOOKUP($D$3,$U$176:$AS$188,15,FALSE)</f>
        <v>0.57894736842105265</v>
      </c>
    </row>
    <row r="17" spans="21:73" x14ac:dyDescent="0.25">
      <c r="U17" s="17" t="s">
        <v>2</v>
      </c>
      <c r="V17" s="19"/>
      <c r="W17" s="19"/>
      <c r="X17" s="19"/>
      <c r="Y17" s="19"/>
      <c r="Z17" s="19"/>
      <c r="AA17" s="19">
        <v>0.23</v>
      </c>
      <c r="AB17" s="19">
        <v>0.25</v>
      </c>
      <c r="AC17" s="19">
        <v>0.22</v>
      </c>
      <c r="AD17" s="19">
        <v>0.2</v>
      </c>
      <c r="AE17" s="19">
        <v>0.39</v>
      </c>
      <c r="AF17" s="19">
        <v>0.4</v>
      </c>
      <c r="AG17" s="20">
        <v>0.33483146067415731</v>
      </c>
      <c r="AH17" s="20">
        <v>0.33512544802867383</v>
      </c>
      <c r="AI17" s="20">
        <v>0.34500875656742558</v>
      </c>
      <c r="AJ17" s="19">
        <v>0.30035335689045939</v>
      </c>
      <c r="AK17" s="20">
        <v>0.26016260162601629</v>
      </c>
      <c r="AL17" s="20">
        <v>0.28448275862068967</v>
      </c>
      <c r="AM17" s="20"/>
      <c r="AN17" s="20"/>
      <c r="AO17" s="20"/>
      <c r="AP17" s="20"/>
      <c r="AQ17" s="20"/>
      <c r="AR17" s="20"/>
      <c r="AS17" s="20"/>
    </row>
    <row r="18" spans="21:73" x14ac:dyDescent="0.25">
      <c r="U18" s="17" t="s">
        <v>0</v>
      </c>
      <c r="V18" s="19"/>
      <c r="W18" s="19"/>
      <c r="X18" s="19"/>
      <c r="Y18" s="19"/>
      <c r="Z18" s="19"/>
      <c r="AA18" s="19">
        <v>0.28000000000000003</v>
      </c>
      <c r="AB18" s="19">
        <v>0.28000000000000003</v>
      </c>
      <c r="AC18" s="19">
        <v>0.23</v>
      </c>
      <c r="AD18" s="19">
        <v>0.36</v>
      </c>
      <c r="AE18" s="19">
        <v>0.46</v>
      </c>
      <c r="AF18" s="19">
        <v>0.48</v>
      </c>
      <c r="AG18" s="20">
        <v>0.46272855133614627</v>
      </c>
      <c r="AH18" s="19">
        <v>0.44</v>
      </c>
      <c r="AI18" s="19">
        <v>0.4</v>
      </c>
      <c r="AJ18" s="19">
        <v>0.36746302616609783</v>
      </c>
      <c r="AK18" s="20">
        <v>0.36067415730337077</v>
      </c>
      <c r="AL18" s="20">
        <v>0.36452004860267317</v>
      </c>
      <c r="AM18" s="20"/>
      <c r="AN18" s="20"/>
      <c r="AO18" s="20"/>
      <c r="AP18" s="20"/>
      <c r="AQ18" s="20"/>
      <c r="AR18" s="20"/>
      <c r="AS18" s="20"/>
      <c r="AX18" s="18">
        <v>42370</v>
      </c>
      <c r="AY18" s="18">
        <v>42401</v>
      </c>
      <c r="AZ18" s="18">
        <v>42430</v>
      </c>
      <c r="BA18" s="18">
        <v>42461</v>
      </c>
      <c r="BB18" s="18">
        <v>42491</v>
      </c>
      <c r="BC18" s="18">
        <v>43252</v>
      </c>
      <c r="BD18" s="18">
        <v>43282</v>
      </c>
      <c r="BE18" s="18">
        <v>43313</v>
      </c>
      <c r="BF18" s="18">
        <v>43344</v>
      </c>
      <c r="BG18" s="18">
        <v>43374</v>
      </c>
      <c r="BH18" s="18">
        <v>43405</v>
      </c>
      <c r="BI18" s="18">
        <v>43435</v>
      </c>
      <c r="BJ18" s="18">
        <v>43466</v>
      </c>
      <c r="BK18" s="18">
        <v>43497</v>
      </c>
      <c r="BL18" s="18">
        <v>43525</v>
      </c>
      <c r="BM18" s="18">
        <v>43556</v>
      </c>
      <c r="BN18" s="18">
        <v>43586</v>
      </c>
      <c r="BO18" s="18">
        <v>43617</v>
      </c>
      <c r="BP18" s="18">
        <v>43647</v>
      </c>
      <c r="BQ18" s="18">
        <v>43678</v>
      </c>
      <c r="BR18" s="18">
        <v>43709</v>
      </c>
      <c r="BS18" s="18">
        <v>43739</v>
      </c>
      <c r="BT18" s="18">
        <v>43770</v>
      </c>
      <c r="BU18" s="18">
        <v>43800</v>
      </c>
    </row>
    <row r="19" spans="21:73" x14ac:dyDescent="0.25">
      <c r="AW19" s="17" t="s">
        <v>36</v>
      </c>
      <c r="AX19" s="19">
        <f>VLOOKUP($G$3,$AW$6:$BI$16,2,FALSE)</f>
        <v>0</v>
      </c>
      <c r="AY19" s="19">
        <f>VLOOKUP($G$3,$AW$6:$BI$16,3,FALSE)</f>
        <v>0</v>
      </c>
      <c r="AZ19" s="19">
        <f>VLOOKUP($G$3,$AW$6:$BI$16,4,FALSE)</f>
        <v>0</v>
      </c>
      <c r="BA19" s="19">
        <f>VLOOKUP($G$3,$AW$6:$BI$16,5,FALSE)</f>
        <v>0</v>
      </c>
      <c r="BB19" s="19">
        <f>VLOOKUP($G$3,$AW$6:$BI$16,6,FALSE)</f>
        <v>0</v>
      </c>
      <c r="BC19" s="19">
        <f>VLOOKUP($G$3,$AW$6:$BM$16,7,FALSE)</f>
        <v>0.08</v>
      </c>
      <c r="BD19" s="19">
        <f>VLOOKUP($G$3,$AW$6:$BI$16,8,FALSE)</f>
        <v>0.08</v>
      </c>
      <c r="BE19" s="19">
        <f>VLOOKUP($G$3,$AW$6:$BI$16,9,FALSE)</f>
        <v>0.11</v>
      </c>
      <c r="BF19" s="19">
        <f>VLOOKUP($G$3,$AW$6:$BI$16,10,FALSE)</f>
        <v>0.11</v>
      </c>
      <c r="BG19" s="19">
        <f>VLOOKUP($G$3,$AW$6:$BI$16,11,FALSE)</f>
        <v>0.17</v>
      </c>
      <c r="BH19" s="19">
        <f>VLOOKUP($G$3,$AW$6:$BI$16,12,FALSE)</f>
        <v>0.17</v>
      </c>
      <c r="BI19" s="19">
        <f>VLOOKUP($G$3,$AW$6:$BM$16,13,FALSE)</f>
        <v>0.11910112359550562</v>
      </c>
      <c r="BJ19" s="19">
        <f>VLOOKUP($G$3,$AW$6:$BM$16,14,FALSE)</f>
        <v>0.16845878136200718</v>
      </c>
      <c r="BK19" s="19">
        <f>VLOOKUP($G$3,$AW$6:$BU$16,15,FALSE)</f>
        <v>0.1786339754816112</v>
      </c>
      <c r="BL19" s="19">
        <f>VLOOKUP($G$3,$AW$6:$BU$16,16,FALSE)</f>
        <v>0.12720848056537101</v>
      </c>
      <c r="BM19" s="19">
        <f>VLOOKUP($G$3,$AW$6:$BU$16,17,FALSE)</f>
        <v>0.15121951219512195</v>
      </c>
      <c r="BN19" s="19">
        <f>VLOOKUP($G$3,$AW$6:$BU$16,18,FALSE)</f>
        <v>0.21724137931034482</v>
      </c>
      <c r="BO19" s="19">
        <f>VLOOKUP($G$3,$AW$6:$BU$16,19,FALSE)</f>
        <v>0</v>
      </c>
      <c r="BP19" s="19">
        <f>VLOOKUP($G$3,$AW$6:$BU$16,20,FALSE)</f>
        <v>0</v>
      </c>
      <c r="BQ19" s="19">
        <f>VLOOKUP($G$3,$AW$6:$BU$16,21,FALSE)</f>
        <v>0.1786339754816112</v>
      </c>
      <c r="BR19" s="19">
        <f>VLOOKUP($G$3,$AW$6:$BU$16,22,FALSE)</f>
        <v>0.1786339754816112</v>
      </c>
      <c r="BS19" s="19">
        <f>VLOOKUP($G$3,$AW$6:$BU$16,23,FALSE)</f>
        <v>0.1786339754816112</v>
      </c>
      <c r="BT19" s="19">
        <f>VLOOKUP($G$3,$AW$6:$BU$16,24,FALSE)</f>
        <v>0.1786339754816112</v>
      </c>
      <c r="BU19" s="19">
        <f>VLOOKUP($G$3,$AW$6:$BU$16,25,FALSE)</f>
        <v>0.1786339754816112</v>
      </c>
    </row>
    <row r="21" spans="21:73" x14ac:dyDescent="0.25">
      <c r="U21" s="17" t="s">
        <v>22</v>
      </c>
      <c r="BJ21" s="17" t="s">
        <v>23</v>
      </c>
      <c r="BK21" s="17" t="s">
        <v>25</v>
      </c>
    </row>
    <row r="22" spans="21:73" x14ac:dyDescent="0.25">
      <c r="V22" s="18">
        <v>43101</v>
      </c>
      <c r="W22" s="18">
        <v>43132</v>
      </c>
      <c r="X22" s="18">
        <v>43160</v>
      </c>
      <c r="Y22" s="18">
        <v>43191</v>
      </c>
      <c r="Z22" s="18">
        <v>43221</v>
      </c>
      <c r="AA22" s="18">
        <v>43252</v>
      </c>
      <c r="AB22" s="18">
        <v>43282</v>
      </c>
      <c r="AC22" s="18">
        <v>43313</v>
      </c>
      <c r="AD22" s="18">
        <v>43344</v>
      </c>
      <c r="AE22" s="18">
        <v>43374</v>
      </c>
      <c r="AF22" s="18">
        <v>43405</v>
      </c>
      <c r="AG22" s="18">
        <v>43435</v>
      </c>
      <c r="AH22" s="18">
        <v>43466</v>
      </c>
      <c r="AI22" s="18">
        <v>43497</v>
      </c>
      <c r="AJ22" s="18">
        <v>43525</v>
      </c>
      <c r="AK22" s="18">
        <v>43556</v>
      </c>
      <c r="AL22" s="18">
        <v>43586</v>
      </c>
      <c r="AM22" s="18">
        <v>43617</v>
      </c>
      <c r="AN22" s="18">
        <v>43647</v>
      </c>
      <c r="AO22" s="18">
        <v>43678</v>
      </c>
      <c r="AP22" s="18">
        <v>43709</v>
      </c>
      <c r="AQ22" s="18">
        <v>43739</v>
      </c>
      <c r="AR22" s="18">
        <v>43770</v>
      </c>
      <c r="AS22" s="18">
        <v>43800</v>
      </c>
      <c r="AT22" s="18"/>
      <c r="BJ22" s="17" t="s">
        <v>22</v>
      </c>
      <c r="BK22" s="17" t="s">
        <v>28</v>
      </c>
    </row>
    <row r="23" spans="21:73" x14ac:dyDescent="0.25">
      <c r="U23" s="17" t="s">
        <v>12</v>
      </c>
      <c r="V23" s="19"/>
      <c r="W23" s="19"/>
      <c r="X23" s="19"/>
      <c r="Y23" s="19"/>
      <c r="Z23" s="19"/>
      <c r="AA23" s="19">
        <v>0.76</v>
      </c>
      <c r="AB23" s="19">
        <v>0.72</v>
      </c>
      <c r="AC23" s="19">
        <v>0.78</v>
      </c>
      <c r="AD23" s="19">
        <v>0.77</v>
      </c>
      <c r="AE23" s="19">
        <v>0.72</v>
      </c>
      <c r="AF23" s="19">
        <v>0.75</v>
      </c>
      <c r="AG23" s="19">
        <v>0.72307692307692306</v>
      </c>
      <c r="AH23" s="20">
        <v>0.71244635193133043</v>
      </c>
      <c r="AI23" s="20">
        <v>0.75634517766497467</v>
      </c>
      <c r="AJ23" s="19">
        <v>0.775609756097561</v>
      </c>
      <c r="AK23" s="20">
        <v>0.73096446700507611</v>
      </c>
      <c r="AL23" s="20">
        <v>0.70833333333333337</v>
      </c>
      <c r="AM23" s="20"/>
      <c r="AN23" s="20"/>
      <c r="AO23" s="20"/>
      <c r="AP23" s="20"/>
      <c r="AQ23" s="20"/>
      <c r="AR23" s="20"/>
      <c r="AS23" s="20"/>
      <c r="AT23" s="20"/>
      <c r="BJ23" s="17" t="s">
        <v>21</v>
      </c>
      <c r="BK23" s="17" t="s">
        <v>30</v>
      </c>
    </row>
    <row r="24" spans="21:73" x14ac:dyDescent="0.25">
      <c r="U24" s="17" t="s">
        <v>9</v>
      </c>
      <c r="V24" s="19"/>
      <c r="W24" s="19"/>
      <c r="X24" s="19"/>
      <c r="Y24" s="19"/>
      <c r="Z24" s="19"/>
      <c r="AA24" s="19">
        <v>0.43</v>
      </c>
      <c r="AB24" s="19">
        <v>0.43</v>
      </c>
      <c r="AC24" s="19">
        <v>0.37</v>
      </c>
      <c r="AD24" s="19">
        <v>0.41</v>
      </c>
      <c r="AE24" s="19">
        <v>0.45</v>
      </c>
      <c r="AF24" s="19">
        <v>0.41</v>
      </c>
      <c r="AG24" s="19">
        <v>0.36160714285714285</v>
      </c>
      <c r="AH24" s="20">
        <v>0.35573122529644269</v>
      </c>
      <c r="AI24" s="20">
        <v>0.35148514851485146</v>
      </c>
      <c r="AJ24" s="19">
        <v>0.37899543378995432</v>
      </c>
      <c r="AK24" s="20">
        <v>0.39819004524886875</v>
      </c>
      <c r="AL24" s="20">
        <v>0.3473684210526316</v>
      </c>
      <c r="AM24" s="20"/>
      <c r="AN24" s="20"/>
      <c r="AO24" s="20"/>
      <c r="AP24" s="20"/>
      <c r="AQ24" s="20"/>
      <c r="AR24" s="20"/>
      <c r="AS24" s="20"/>
      <c r="AT24" s="20"/>
      <c r="BJ24" s="17" t="s">
        <v>20</v>
      </c>
      <c r="BK24" s="17" t="s">
        <v>26</v>
      </c>
    </row>
    <row r="25" spans="21:73" x14ac:dyDescent="0.25">
      <c r="U25" s="17" t="s">
        <v>11</v>
      </c>
      <c r="V25" s="19"/>
      <c r="W25" s="19"/>
      <c r="X25" s="19"/>
      <c r="Y25" s="19"/>
      <c r="Z25" s="19"/>
      <c r="AA25" s="19">
        <v>0.23</v>
      </c>
      <c r="AB25" s="19">
        <v>0.25</v>
      </c>
      <c r="AC25" s="19">
        <v>0.21</v>
      </c>
      <c r="AD25" s="19">
        <v>0.26</v>
      </c>
      <c r="AE25" s="19">
        <v>0.28999999999999998</v>
      </c>
      <c r="AF25" s="19">
        <v>0.27</v>
      </c>
      <c r="AG25" s="19">
        <v>0.25352112676056338</v>
      </c>
      <c r="AH25" s="20">
        <v>0.20689655172413793</v>
      </c>
      <c r="AI25" s="20">
        <v>0.17948717948717949</v>
      </c>
      <c r="AJ25" s="19">
        <v>0.18888888888888888</v>
      </c>
      <c r="AK25" s="20">
        <v>0.21428571428571427</v>
      </c>
      <c r="AL25" s="20">
        <v>0.21686746987951808</v>
      </c>
      <c r="AM25" s="20"/>
      <c r="AN25" s="20"/>
      <c r="AO25" s="20"/>
      <c r="AP25" s="20"/>
      <c r="AQ25" s="20"/>
      <c r="AR25" s="20"/>
      <c r="AS25" s="20"/>
      <c r="AT25" s="20"/>
      <c r="BJ25" s="17" t="s">
        <v>19</v>
      </c>
      <c r="BK25" s="17" t="s">
        <v>29</v>
      </c>
    </row>
    <row r="26" spans="21:73" x14ac:dyDescent="0.25">
      <c r="U26" s="17" t="s">
        <v>10</v>
      </c>
      <c r="V26" s="19"/>
      <c r="W26" s="19"/>
      <c r="X26" s="19"/>
      <c r="Y26" s="19"/>
      <c r="Z26" s="19"/>
      <c r="AA26" s="19">
        <v>0.66</v>
      </c>
      <c r="AB26" s="19">
        <v>0.62</v>
      </c>
      <c r="AC26" s="19">
        <v>0.64</v>
      </c>
      <c r="AD26" s="19">
        <v>0.77</v>
      </c>
      <c r="AE26" s="19">
        <v>0.61</v>
      </c>
      <c r="AF26" s="19">
        <v>0.69</v>
      </c>
      <c r="AG26" s="19">
        <v>0.70588235294117652</v>
      </c>
      <c r="AH26" s="20">
        <v>0.69696969696969702</v>
      </c>
      <c r="AI26" s="20">
        <v>0.6216216216216216</v>
      </c>
      <c r="AJ26" s="19">
        <v>0.63636363636363635</v>
      </c>
      <c r="AK26" s="20">
        <v>0.55000000000000004</v>
      </c>
      <c r="AL26" s="20">
        <v>0.66666666666666663</v>
      </c>
      <c r="AM26" s="20"/>
      <c r="AN26" s="20"/>
      <c r="AO26" s="20"/>
      <c r="AP26" s="20"/>
      <c r="AQ26" s="20"/>
      <c r="AR26" s="20"/>
      <c r="AS26" s="20"/>
      <c r="AT26" s="20"/>
      <c r="BJ26" s="17" t="s">
        <v>18</v>
      </c>
      <c r="BK26" s="17" t="s">
        <v>35</v>
      </c>
    </row>
    <row r="27" spans="21:73" x14ac:dyDescent="0.25">
      <c r="U27" s="17" t="s">
        <v>8</v>
      </c>
      <c r="V27" s="19"/>
      <c r="W27" s="19"/>
      <c r="X27" s="19"/>
      <c r="Y27" s="19"/>
      <c r="Z27" s="19"/>
      <c r="AA27" s="19">
        <v>0.42</v>
      </c>
      <c r="AB27" s="19">
        <v>0.36</v>
      </c>
      <c r="AC27" s="19">
        <v>0.38</v>
      </c>
      <c r="AD27" s="19">
        <v>0.34</v>
      </c>
      <c r="AE27" s="19">
        <v>0.41</v>
      </c>
      <c r="AF27" s="19">
        <v>0.41</v>
      </c>
      <c r="AG27" s="19">
        <v>0.31818181818181818</v>
      </c>
      <c r="AH27" s="20">
        <v>0.34517766497461927</v>
      </c>
      <c r="AI27" s="20">
        <v>0.38181818181818183</v>
      </c>
      <c r="AJ27" s="19">
        <v>0.44078947368421051</v>
      </c>
      <c r="AK27" s="20">
        <v>0.40782122905027934</v>
      </c>
      <c r="AL27" s="20">
        <v>0.42391304347826086</v>
      </c>
      <c r="AM27" s="20"/>
      <c r="AN27" s="20"/>
      <c r="AO27" s="20"/>
      <c r="AP27" s="20"/>
      <c r="AQ27" s="20"/>
      <c r="AR27" s="20"/>
      <c r="AS27" s="20"/>
      <c r="AT27" s="20"/>
      <c r="BJ27" s="17" t="s">
        <v>17</v>
      </c>
      <c r="BK27" s="17" t="s">
        <v>27</v>
      </c>
    </row>
    <row r="28" spans="21:73" x14ac:dyDescent="0.25">
      <c r="U28" s="17" t="s">
        <v>7</v>
      </c>
      <c r="V28" s="19"/>
      <c r="W28" s="19"/>
      <c r="X28" s="19"/>
      <c r="Y28" s="19"/>
      <c r="Z28" s="19"/>
      <c r="AA28" s="19">
        <v>0.8</v>
      </c>
      <c r="AB28" s="19">
        <v>0.4</v>
      </c>
      <c r="AC28" s="19">
        <v>0.7</v>
      </c>
      <c r="AD28" s="19">
        <v>0.57999999999999996</v>
      </c>
      <c r="AE28" s="19">
        <v>0.55000000000000004</v>
      </c>
      <c r="AF28" s="19">
        <v>0.59</v>
      </c>
      <c r="AG28" s="19">
        <v>0.61290322580645162</v>
      </c>
      <c r="AH28" s="20">
        <v>0.61764705882352944</v>
      </c>
      <c r="AI28" s="20">
        <v>0.4</v>
      </c>
      <c r="AJ28" s="19">
        <v>0.54</v>
      </c>
      <c r="AK28" s="20">
        <v>0.51020408163265307</v>
      </c>
      <c r="AL28" s="20">
        <v>0.45833333333333331</v>
      </c>
      <c r="AM28" s="20"/>
      <c r="AN28" s="20"/>
      <c r="AO28" s="20"/>
      <c r="AP28" s="20"/>
      <c r="AQ28" s="20"/>
      <c r="AR28" s="20"/>
      <c r="AS28" s="20"/>
      <c r="AT28" s="20"/>
      <c r="BJ28" s="17" t="s">
        <v>16</v>
      </c>
      <c r="BK28" s="17" t="s">
        <v>31</v>
      </c>
    </row>
    <row r="29" spans="21:73" x14ac:dyDescent="0.25">
      <c r="U29" s="17" t="s">
        <v>6</v>
      </c>
      <c r="V29" s="19"/>
      <c r="W29" s="19"/>
      <c r="X29" s="19"/>
      <c r="Y29" s="19"/>
      <c r="Z29" s="19"/>
      <c r="AA29" s="19">
        <v>0.56000000000000005</v>
      </c>
      <c r="AB29" s="19">
        <v>0.46</v>
      </c>
      <c r="AC29" s="19">
        <v>0.42</v>
      </c>
      <c r="AD29" s="19">
        <v>0.63</v>
      </c>
      <c r="AE29" s="19">
        <v>0.37</v>
      </c>
      <c r="AF29" s="19">
        <v>0.4</v>
      </c>
      <c r="AG29" s="19">
        <v>0.47058823529411764</v>
      </c>
      <c r="AH29" s="20">
        <v>0.38461538461538464</v>
      </c>
      <c r="AI29" s="20">
        <v>0.29166666666666669</v>
      </c>
      <c r="AJ29" s="19">
        <v>0.33333333333333331</v>
      </c>
      <c r="AK29" s="20">
        <v>0.34042553191489361</v>
      </c>
      <c r="AL29" s="20">
        <v>0.36956521739130432</v>
      </c>
      <c r="AM29" s="20"/>
      <c r="AN29" s="20"/>
      <c r="AO29" s="20"/>
      <c r="AP29" s="20"/>
      <c r="AQ29" s="20"/>
      <c r="AR29" s="20"/>
      <c r="AS29" s="20"/>
      <c r="AT29" s="20"/>
      <c r="BJ29" s="17" t="s">
        <v>36</v>
      </c>
      <c r="BK29" s="17" t="s">
        <v>37</v>
      </c>
    </row>
    <row r="30" spans="21:73" x14ac:dyDescent="0.25">
      <c r="U30" s="17" t="s">
        <v>5</v>
      </c>
      <c r="V30" s="19"/>
      <c r="W30" s="19"/>
      <c r="X30" s="19"/>
      <c r="Y30" s="19"/>
      <c r="Z30" s="19"/>
      <c r="AA30" s="19">
        <v>0.59</v>
      </c>
      <c r="AB30" s="19">
        <v>0.56999999999999995</v>
      </c>
      <c r="AC30" s="19">
        <v>0.56000000000000005</v>
      </c>
      <c r="AD30" s="19">
        <v>0.6</v>
      </c>
      <c r="AE30" s="19">
        <v>0.61</v>
      </c>
      <c r="AF30" s="19">
        <v>0.57999999999999996</v>
      </c>
      <c r="AG30" s="19">
        <v>0.54571428571428571</v>
      </c>
      <c r="AH30" s="20">
        <v>0.54741379310344829</v>
      </c>
      <c r="AI30" s="20">
        <v>0.54376657824933683</v>
      </c>
      <c r="AJ30" s="19">
        <v>0.55339805825242716</v>
      </c>
      <c r="AK30" s="20">
        <v>0.49769585253456222</v>
      </c>
      <c r="AL30" s="20">
        <v>0.55216284987277353</v>
      </c>
      <c r="AM30" s="20"/>
      <c r="AN30" s="20"/>
      <c r="AO30" s="20"/>
      <c r="AP30" s="20"/>
      <c r="AQ30" s="20"/>
      <c r="AR30" s="20"/>
      <c r="AS30" s="20"/>
      <c r="AT30" s="20"/>
      <c r="BJ30" s="17" t="s">
        <v>14</v>
      </c>
      <c r="BK30" s="17" t="s">
        <v>33</v>
      </c>
    </row>
    <row r="31" spans="21:73" x14ac:dyDescent="0.25">
      <c r="U31" s="17" t="s">
        <v>4</v>
      </c>
      <c r="V31" s="19"/>
      <c r="W31" s="19"/>
      <c r="X31" s="19"/>
      <c r="Y31" s="19"/>
      <c r="Z31" s="19"/>
      <c r="AA31" s="19">
        <v>0.54</v>
      </c>
      <c r="AB31" s="19">
        <v>0.56000000000000005</v>
      </c>
      <c r="AC31" s="19">
        <v>0.51</v>
      </c>
      <c r="AD31" s="19">
        <v>0.53</v>
      </c>
      <c r="AE31" s="19">
        <v>0.48</v>
      </c>
      <c r="AF31" s="19">
        <v>0.49</v>
      </c>
      <c r="AG31" s="19">
        <v>0.58552631578947367</v>
      </c>
      <c r="AH31" s="20">
        <v>0.50624999999999998</v>
      </c>
      <c r="AI31" s="20">
        <v>0.4838709677419355</v>
      </c>
      <c r="AJ31" s="19">
        <v>0.46808510638297873</v>
      </c>
      <c r="AK31" s="20">
        <v>0.45901639344262296</v>
      </c>
      <c r="AL31" s="20">
        <v>0.45901639344262296</v>
      </c>
      <c r="AM31" s="20"/>
      <c r="AN31" s="20"/>
      <c r="AO31" s="20"/>
      <c r="AP31" s="20"/>
      <c r="AQ31" s="20"/>
      <c r="AR31" s="20"/>
      <c r="AS31" s="20"/>
      <c r="AT31" s="20"/>
      <c r="BJ31" s="17" t="s">
        <v>24</v>
      </c>
      <c r="BK31" s="17" t="s">
        <v>34</v>
      </c>
    </row>
    <row r="32" spans="21:73" x14ac:dyDescent="0.25">
      <c r="U32" s="17" t="s">
        <v>38</v>
      </c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0"/>
      <c r="AI32" s="20"/>
      <c r="AJ32" s="20"/>
      <c r="AM32" s="20"/>
      <c r="AN32" s="20"/>
      <c r="AO32" s="20"/>
      <c r="AP32" s="20"/>
      <c r="AQ32" s="20"/>
      <c r="AR32" s="20"/>
      <c r="AS32" s="20"/>
      <c r="AT32" s="20"/>
    </row>
    <row r="33" spans="3:46" x14ac:dyDescent="0.25">
      <c r="U33" s="17" t="s">
        <v>3</v>
      </c>
      <c r="V33" s="19"/>
      <c r="W33" s="19"/>
      <c r="X33" s="19"/>
      <c r="Y33" s="19"/>
      <c r="Z33" s="19"/>
      <c r="AA33" s="19">
        <v>0.36</v>
      </c>
      <c r="AB33" s="19">
        <v>0.35</v>
      </c>
      <c r="AC33" s="19">
        <v>0.39</v>
      </c>
      <c r="AD33" s="19">
        <v>0.4</v>
      </c>
      <c r="AE33" s="19">
        <v>0.44</v>
      </c>
      <c r="AF33" s="19">
        <v>0.33</v>
      </c>
      <c r="AG33" s="19">
        <v>0.51923076923076927</v>
      </c>
      <c r="AH33" s="20">
        <v>0.46808510638297873</v>
      </c>
      <c r="AI33" s="20">
        <v>0.48648648648648651</v>
      </c>
      <c r="AJ33" s="19">
        <v>0.27659574468085107</v>
      </c>
      <c r="AK33" s="20">
        <v>0.46</v>
      </c>
      <c r="AL33" s="20">
        <v>0.35849056603773582</v>
      </c>
      <c r="AM33" s="20"/>
      <c r="AN33" s="20"/>
      <c r="AO33" s="20"/>
      <c r="AP33" s="20"/>
      <c r="AQ33" s="20"/>
      <c r="AR33" s="20"/>
      <c r="AS33" s="20"/>
      <c r="AT33" s="20"/>
    </row>
    <row r="34" spans="3:46" ht="15.75" x14ac:dyDescent="0.25">
      <c r="C34" s="4" t="str">
        <f>VLOOKUP(G3,BJ21:BK31,2,FALSE)</f>
        <v>Percentage of diabetic patients with a most recent Hemoglobin A1c &lt; 8%.</v>
      </c>
      <c r="U34" s="17" t="s">
        <v>2</v>
      </c>
      <c r="V34" s="19"/>
      <c r="W34" s="19"/>
      <c r="X34" s="19"/>
      <c r="Y34" s="19"/>
      <c r="Z34" s="19"/>
      <c r="AA34" s="19">
        <v>0.55000000000000004</v>
      </c>
      <c r="AB34" s="19">
        <v>0.64</v>
      </c>
      <c r="AC34" s="19">
        <v>0.72</v>
      </c>
      <c r="AD34" s="19">
        <v>0.71</v>
      </c>
      <c r="AE34" s="19">
        <v>0.64</v>
      </c>
      <c r="AF34" s="19">
        <v>0.53</v>
      </c>
      <c r="AG34" s="19">
        <v>0.59322033898305082</v>
      </c>
      <c r="AH34" s="20">
        <v>0.57603686635944695</v>
      </c>
      <c r="AI34" s="20">
        <v>0.5545023696682464</v>
      </c>
      <c r="AJ34" s="19">
        <v>0.5436893203883495</v>
      </c>
      <c r="AK34" s="20">
        <v>0.5431034482758621</v>
      </c>
      <c r="AL34" s="20">
        <v>0.52991452991452992</v>
      </c>
      <c r="AM34" s="20"/>
      <c r="AN34" s="20"/>
      <c r="AO34" s="20"/>
      <c r="AP34" s="20"/>
      <c r="AQ34" s="20"/>
      <c r="AR34" s="20"/>
      <c r="AS34" s="20"/>
      <c r="AT34" s="20"/>
    </row>
    <row r="35" spans="3:46" x14ac:dyDescent="0.25">
      <c r="U35" s="17" t="s">
        <v>0</v>
      </c>
      <c r="V35" s="19"/>
      <c r="W35" s="19"/>
      <c r="X35" s="19"/>
      <c r="Y35" s="19"/>
      <c r="Z35" s="19"/>
      <c r="AA35" s="19">
        <v>0.49</v>
      </c>
      <c r="AB35" s="19">
        <v>0.47</v>
      </c>
      <c r="AC35" s="19">
        <v>0.45</v>
      </c>
      <c r="AD35" s="19">
        <v>0.46</v>
      </c>
      <c r="AE35" s="19">
        <v>0.48</v>
      </c>
      <c r="AF35" s="19">
        <v>0.48</v>
      </c>
      <c r="AG35" s="19">
        <v>0.44</v>
      </c>
      <c r="AH35" s="19">
        <v>0.45</v>
      </c>
      <c r="AI35" s="19">
        <v>0.4</v>
      </c>
      <c r="AJ35" s="19">
        <v>0.43452380952380953</v>
      </c>
      <c r="AK35" s="20">
        <v>0.50857142857142856</v>
      </c>
      <c r="AL35" s="20">
        <v>0.52727272727272723</v>
      </c>
      <c r="AM35" s="20"/>
      <c r="AN35" s="20"/>
      <c r="AO35" s="20"/>
      <c r="AP35" s="20"/>
      <c r="AQ35" s="20"/>
      <c r="AR35" s="20"/>
      <c r="AS35" s="20"/>
      <c r="AT35" s="20"/>
    </row>
    <row r="36" spans="3:46" x14ac:dyDescent="0.25">
      <c r="AK36" s="20"/>
      <c r="AL36" s="20"/>
      <c r="AM36" s="20"/>
      <c r="AN36" s="20"/>
      <c r="AO36" s="20"/>
      <c r="AP36" s="20"/>
      <c r="AQ36" s="20"/>
      <c r="AR36" s="20"/>
      <c r="AS36" s="20"/>
      <c r="AT36" s="20"/>
    </row>
    <row r="38" spans="3:46" x14ac:dyDescent="0.25">
      <c r="U38" s="17" t="s">
        <v>21</v>
      </c>
    </row>
    <row r="39" spans="3:46" x14ac:dyDescent="0.25">
      <c r="V39" s="18">
        <v>43101</v>
      </c>
      <c r="W39" s="18">
        <v>43132</v>
      </c>
      <c r="X39" s="18">
        <v>43160</v>
      </c>
      <c r="Y39" s="18">
        <v>43191</v>
      </c>
      <c r="Z39" s="18">
        <v>43221</v>
      </c>
      <c r="AA39" s="18">
        <v>43252</v>
      </c>
      <c r="AB39" s="18">
        <v>43282</v>
      </c>
      <c r="AC39" s="18">
        <v>43313</v>
      </c>
      <c r="AD39" s="18">
        <v>43344</v>
      </c>
      <c r="AE39" s="18">
        <v>43374</v>
      </c>
      <c r="AF39" s="18">
        <v>43405</v>
      </c>
      <c r="AG39" s="18">
        <v>43435</v>
      </c>
      <c r="AH39" s="18">
        <v>43466</v>
      </c>
      <c r="AI39" s="18">
        <v>43497</v>
      </c>
      <c r="AJ39" s="18">
        <v>43525</v>
      </c>
      <c r="AK39" s="18">
        <v>43556</v>
      </c>
      <c r="AL39" s="18">
        <v>43586</v>
      </c>
      <c r="AM39" s="18">
        <v>43617</v>
      </c>
      <c r="AN39" s="18">
        <v>43647</v>
      </c>
      <c r="AO39" s="18">
        <v>43678</v>
      </c>
      <c r="AP39" s="18">
        <v>43709</v>
      </c>
      <c r="AQ39" s="18">
        <v>43739</v>
      </c>
      <c r="AR39" s="18">
        <v>43770</v>
      </c>
      <c r="AS39" s="18">
        <v>43800</v>
      </c>
      <c r="AT39" s="18"/>
    </row>
    <row r="40" spans="3:46" x14ac:dyDescent="0.25">
      <c r="U40" s="17" t="s">
        <v>12</v>
      </c>
      <c r="V40" s="19"/>
      <c r="W40" s="19"/>
      <c r="X40" s="19"/>
      <c r="Y40" s="19"/>
      <c r="Z40" s="19"/>
      <c r="AA40" s="19">
        <v>0.46</v>
      </c>
      <c r="AB40" s="19">
        <v>0.42</v>
      </c>
      <c r="AC40" s="19">
        <v>0.41</v>
      </c>
      <c r="AD40" s="19">
        <v>0.4</v>
      </c>
      <c r="AE40" s="19">
        <v>0.41</v>
      </c>
      <c r="AF40" s="19">
        <v>0.37</v>
      </c>
      <c r="AG40" s="20">
        <v>0.43122676579925651</v>
      </c>
      <c r="AH40" s="20">
        <v>0.41964285714285715</v>
      </c>
      <c r="AI40" s="20">
        <v>0.41118421052631576</v>
      </c>
      <c r="AJ40" s="19">
        <v>0.40056818181818182</v>
      </c>
      <c r="AK40" s="20">
        <v>0.33128834355828218</v>
      </c>
      <c r="AL40" s="20">
        <v>0.31290322580645163</v>
      </c>
      <c r="AM40" s="20"/>
      <c r="AN40" s="20"/>
      <c r="AO40" s="20"/>
      <c r="AP40" s="20"/>
      <c r="AQ40" s="20"/>
      <c r="AR40" s="20"/>
      <c r="AS40" s="20"/>
    </row>
    <row r="41" spans="3:46" x14ac:dyDescent="0.25">
      <c r="U41" s="17" t="s">
        <v>9</v>
      </c>
      <c r="V41" s="19"/>
      <c r="W41" s="19"/>
      <c r="X41" s="19"/>
      <c r="Y41" s="19"/>
      <c r="Z41" s="19"/>
      <c r="AA41" s="19">
        <v>0.43</v>
      </c>
      <c r="AB41" s="19">
        <v>0.49</v>
      </c>
      <c r="AC41" s="19">
        <v>0.41</v>
      </c>
      <c r="AD41" s="19">
        <v>0.37</v>
      </c>
      <c r="AE41" s="19">
        <v>0.41</v>
      </c>
      <c r="AF41" s="19">
        <v>0.38</v>
      </c>
      <c r="AG41" s="20">
        <v>0.42441860465116277</v>
      </c>
      <c r="AH41" s="20">
        <v>0.38383838383838381</v>
      </c>
      <c r="AI41" s="20">
        <v>0.40236686390532544</v>
      </c>
      <c r="AJ41" s="19">
        <v>0.41954022988505746</v>
      </c>
      <c r="AK41" s="20">
        <v>0.44623655913978494</v>
      </c>
      <c r="AL41" s="20">
        <v>0.45121951219512196</v>
      </c>
      <c r="AM41" s="20"/>
      <c r="AN41" s="20"/>
      <c r="AO41" s="20"/>
      <c r="AP41" s="20"/>
      <c r="AQ41" s="20"/>
      <c r="AR41" s="20"/>
      <c r="AS41" s="20"/>
    </row>
    <row r="42" spans="3:46" x14ac:dyDescent="0.25">
      <c r="U42" s="17" t="s">
        <v>11</v>
      </c>
      <c r="V42" s="19"/>
      <c r="W42" s="19"/>
      <c r="X42" s="19"/>
      <c r="Y42" s="19"/>
      <c r="Z42" s="19"/>
      <c r="AA42" s="19">
        <v>0.2</v>
      </c>
      <c r="AB42" s="19">
        <v>0.22</v>
      </c>
      <c r="AC42" s="19">
        <v>0.23</v>
      </c>
      <c r="AD42" s="19">
        <v>0.24</v>
      </c>
      <c r="AE42" s="19">
        <v>0.23</v>
      </c>
      <c r="AF42" s="19">
        <v>0.21</v>
      </c>
      <c r="AG42" s="20">
        <v>0.24025974025974026</v>
      </c>
      <c r="AH42" s="20">
        <v>0.24757281553398058</v>
      </c>
      <c r="AI42" s="20">
        <v>0.22105263157894736</v>
      </c>
      <c r="AJ42" s="19">
        <v>0.22488038277511962</v>
      </c>
      <c r="AK42" s="20">
        <v>0.19587628865979381</v>
      </c>
      <c r="AL42" s="20">
        <v>0.20765027322404372</v>
      </c>
      <c r="AM42" s="20"/>
      <c r="AN42" s="20"/>
      <c r="AO42" s="20"/>
      <c r="AP42" s="20"/>
      <c r="AQ42" s="20"/>
      <c r="AR42" s="20"/>
      <c r="AS42" s="20"/>
    </row>
    <row r="43" spans="3:46" x14ac:dyDescent="0.25">
      <c r="U43" s="17" t="s">
        <v>10</v>
      </c>
      <c r="V43" s="19"/>
      <c r="W43" s="19"/>
      <c r="X43" s="19"/>
      <c r="Y43" s="19"/>
      <c r="Z43" s="19"/>
      <c r="AA43" s="19">
        <v>0.51</v>
      </c>
      <c r="AB43" s="19">
        <v>0.45</v>
      </c>
      <c r="AC43" s="19">
        <v>0.42</v>
      </c>
      <c r="AD43" s="19">
        <v>0.52</v>
      </c>
      <c r="AE43" s="19">
        <v>0.44</v>
      </c>
      <c r="AF43" s="19">
        <v>0.43</v>
      </c>
      <c r="AG43" s="20">
        <v>0.47368421052631576</v>
      </c>
      <c r="AH43" s="20">
        <v>0.37804878048780488</v>
      </c>
      <c r="AI43" s="20">
        <v>0.42857142857142855</v>
      </c>
      <c r="AJ43" s="19">
        <v>0.41463414634146339</v>
      </c>
      <c r="AK43" s="20">
        <v>0.4358974358974359</v>
      </c>
      <c r="AL43" s="20">
        <v>0.45348837209302323</v>
      </c>
      <c r="AM43" s="20"/>
      <c r="AN43" s="20"/>
      <c r="AO43" s="20"/>
      <c r="AP43" s="20"/>
      <c r="AQ43" s="20"/>
      <c r="AR43" s="20"/>
      <c r="AS43" s="20"/>
    </row>
    <row r="44" spans="3:46" x14ac:dyDescent="0.25">
      <c r="U44" s="17" t="s">
        <v>8</v>
      </c>
      <c r="V44" s="19"/>
      <c r="W44" s="19"/>
      <c r="X44" s="19"/>
      <c r="Y44" s="19"/>
      <c r="Z44" s="19"/>
      <c r="AA44" s="19">
        <v>0.46</v>
      </c>
      <c r="AB44" s="19">
        <v>0.43</v>
      </c>
      <c r="AC44" s="19">
        <v>0.44</v>
      </c>
      <c r="AD44" s="19">
        <v>0.44</v>
      </c>
      <c r="AE44" s="19">
        <v>0.41</v>
      </c>
      <c r="AF44" s="19">
        <v>0.35</v>
      </c>
      <c r="AG44" s="20">
        <v>0.37614678899082571</v>
      </c>
      <c r="AH44" s="20">
        <v>0.40077821011673154</v>
      </c>
      <c r="AI44" s="20">
        <v>0.44534412955465585</v>
      </c>
      <c r="AJ44" s="19">
        <v>0.35983263598326359</v>
      </c>
      <c r="AK44" s="20">
        <v>0.44787644787644787</v>
      </c>
      <c r="AL44" s="20">
        <v>0.44607843137254904</v>
      </c>
      <c r="AM44" s="20"/>
      <c r="AN44" s="20"/>
      <c r="AO44" s="20"/>
      <c r="AP44" s="20"/>
      <c r="AQ44" s="20"/>
      <c r="AR44" s="20"/>
      <c r="AS44" s="20"/>
    </row>
    <row r="45" spans="3:46" x14ac:dyDescent="0.25">
      <c r="E45" s="3"/>
      <c r="U45" s="17" t="s">
        <v>7</v>
      </c>
      <c r="V45" s="19"/>
      <c r="W45" s="19"/>
      <c r="X45" s="19"/>
      <c r="Y45" s="19"/>
      <c r="Z45" s="19"/>
      <c r="AA45" s="19">
        <v>0.4</v>
      </c>
      <c r="AB45" s="19">
        <v>0.45</v>
      </c>
      <c r="AC45" s="19">
        <v>0.53</v>
      </c>
      <c r="AD45" s="19">
        <v>0.59</v>
      </c>
      <c r="AE45" s="19">
        <v>0.45</v>
      </c>
      <c r="AF45" s="19">
        <v>0.46</v>
      </c>
      <c r="AG45" s="20">
        <v>0.41176470588235292</v>
      </c>
      <c r="AH45" s="20">
        <v>0.32758620689655171</v>
      </c>
      <c r="AI45" s="20">
        <v>0.265625</v>
      </c>
      <c r="AJ45" s="19">
        <v>0.34246575342465752</v>
      </c>
      <c r="AK45" s="20">
        <v>0.4157303370786517</v>
      </c>
      <c r="AL45" s="20">
        <v>0.31746031746031744</v>
      </c>
      <c r="AM45" s="20"/>
      <c r="AN45" s="20"/>
      <c r="AO45" s="20"/>
      <c r="AP45" s="20"/>
      <c r="AQ45" s="20"/>
      <c r="AR45" s="20"/>
      <c r="AS45" s="20"/>
    </row>
    <row r="46" spans="3:46" x14ac:dyDescent="0.25">
      <c r="E46" s="3"/>
      <c r="U46" s="17" t="s">
        <v>6</v>
      </c>
      <c r="V46" s="19"/>
      <c r="W46" s="19"/>
      <c r="X46" s="19"/>
      <c r="Y46" s="19"/>
      <c r="Z46" s="19"/>
      <c r="AA46" s="19">
        <v>0.5</v>
      </c>
      <c r="AB46" s="19">
        <v>0.39</v>
      </c>
      <c r="AC46" s="19">
        <v>0.46</v>
      </c>
      <c r="AD46" s="19">
        <v>0.46</v>
      </c>
      <c r="AE46" s="19">
        <v>0.43</v>
      </c>
      <c r="AF46" s="19">
        <v>0.44</v>
      </c>
      <c r="AG46" s="20">
        <v>0.49275362318840582</v>
      </c>
      <c r="AH46" s="20">
        <v>0.33333333333333331</v>
      </c>
      <c r="AI46" s="20">
        <v>0.48809523809523808</v>
      </c>
      <c r="AJ46" s="19">
        <v>0.44047619047619047</v>
      </c>
      <c r="AK46" s="20">
        <v>0.32911392405063289</v>
      </c>
      <c r="AL46" s="20">
        <v>0.42708333333333331</v>
      </c>
      <c r="AM46" s="20"/>
      <c r="AN46" s="20"/>
      <c r="AO46" s="20"/>
      <c r="AP46" s="20"/>
      <c r="AQ46" s="20"/>
      <c r="AR46" s="20"/>
      <c r="AS46" s="20"/>
    </row>
    <row r="47" spans="3:46" x14ac:dyDescent="0.25">
      <c r="E47" s="3"/>
      <c r="U47" s="17" t="s">
        <v>5</v>
      </c>
      <c r="V47" s="19"/>
      <c r="W47" s="19"/>
      <c r="X47" s="19"/>
      <c r="Y47" s="19"/>
      <c r="Z47" s="19"/>
      <c r="AA47" s="19">
        <v>0.48</v>
      </c>
      <c r="AB47" s="19">
        <v>0.49</v>
      </c>
      <c r="AC47" s="19">
        <v>0.5</v>
      </c>
      <c r="AD47" s="19">
        <v>0.5</v>
      </c>
      <c r="AE47" s="19">
        <v>0.51</v>
      </c>
      <c r="AF47" s="19">
        <v>0.46</v>
      </c>
      <c r="AG47" s="20">
        <v>0.47269303201506591</v>
      </c>
      <c r="AH47" s="20">
        <v>0.45522388059701491</v>
      </c>
      <c r="AI47" s="20">
        <v>0.45364238410596025</v>
      </c>
      <c r="AJ47" s="19">
        <v>0.47634069400630913</v>
      </c>
      <c r="AK47" s="20">
        <v>0.49102773246329529</v>
      </c>
      <c r="AL47" s="20">
        <v>0.52086811352253759</v>
      </c>
      <c r="AM47" s="20"/>
      <c r="AN47" s="20"/>
      <c r="AO47" s="20"/>
      <c r="AP47" s="20"/>
      <c r="AQ47" s="20"/>
      <c r="AR47" s="20"/>
      <c r="AS47" s="20"/>
    </row>
    <row r="48" spans="3:46" x14ac:dyDescent="0.25">
      <c r="E48" s="3"/>
      <c r="U48" s="17" t="s">
        <v>4</v>
      </c>
      <c r="V48" s="19"/>
      <c r="W48" s="19"/>
      <c r="X48" s="19"/>
      <c r="Y48" s="19"/>
      <c r="Z48" s="19"/>
      <c r="AA48" s="19">
        <v>0.47</v>
      </c>
      <c r="AB48" s="19">
        <v>0.43</v>
      </c>
      <c r="AC48" s="19">
        <v>0.46</v>
      </c>
      <c r="AD48" s="19">
        <v>0.47</v>
      </c>
      <c r="AE48" s="19">
        <v>0.49</v>
      </c>
      <c r="AF48" s="19">
        <v>0.46</v>
      </c>
      <c r="AG48" s="20">
        <v>0.52631578947368418</v>
      </c>
      <c r="AH48" s="20">
        <v>0.47017543859649125</v>
      </c>
      <c r="AI48" s="20">
        <v>0.5266903914590747</v>
      </c>
      <c r="AJ48" s="19">
        <v>0.47297297297297297</v>
      </c>
      <c r="AK48" s="20">
        <v>0.47435897435897434</v>
      </c>
      <c r="AL48" s="20">
        <v>0.43137254901960786</v>
      </c>
      <c r="AM48" s="20"/>
      <c r="AN48" s="20"/>
      <c r="AO48" s="20"/>
      <c r="AP48" s="20"/>
      <c r="AQ48" s="20"/>
      <c r="AR48" s="20"/>
      <c r="AS48" s="20"/>
    </row>
    <row r="49" spans="5:48" x14ac:dyDescent="0.25">
      <c r="E49" s="3"/>
      <c r="U49" s="17" t="s">
        <v>38</v>
      </c>
      <c r="V49" s="19"/>
      <c r="W49" s="19"/>
      <c r="X49" s="19"/>
      <c r="Y49" s="19"/>
      <c r="Z49" s="19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M49" s="20"/>
      <c r="AN49" s="20"/>
      <c r="AO49" s="20"/>
      <c r="AP49" s="20"/>
      <c r="AQ49" s="20"/>
      <c r="AR49" s="20"/>
      <c r="AS49" s="20"/>
    </row>
    <row r="50" spans="5:48" x14ac:dyDescent="0.25">
      <c r="E50" s="3"/>
      <c r="U50" s="17" t="s">
        <v>3</v>
      </c>
      <c r="V50" s="19"/>
      <c r="W50" s="19"/>
      <c r="X50" s="19"/>
      <c r="Y50" s="19"/>
      <c r="Z50" s="19"/>
      <c r="AA50" s="19">
        <v>0.39</v>
      </c>
      <c r="AB50" s="19">
        <v>0.28999999999999998</v>
      </c>
      <c r="AC50" s="19">
        <v>0.35</v>
      </c>
      <c r="AD50" s="19">
        <v>0.36</v>
      </c>
      <c r="AE50" s="19">
        <v>0.43</v>
      </c>
      <c r="AF50" s="19">
        <v>0.32</v>
      </c>
      <c r="AG50" s="20">
        <v>0.51515151515151514</v>
      </c>
      <c r="AH50" s="20">
        <v>0.359375</v>
      </c>
      <c r="AI50" s="20">
        <v>0.39344262295081966</v>
      </c>
      <c r="AJ50" s="19">
        <v>0.36363636363636365</v>
      </c>
      <c r="AK50" s="20">
        <v>0.46153846153846156</v>
      </c>
      <c r="AL50" s="20">
        <v>0.49180327868852458</v>
      </c>
      <c r="AM50" s="20"/>
      <c r="AN50" s="20"/>
      <c r="AO50" s="20"/>
      <c r="AP50" s="20"/>
      <c r="AQ50" s="20"/>
      <c r="AR50" s="20"/>
      <c r="AS50" s="20"/>
    </row>
    <row r="51" spans="5:48" x14ac:dyDescent="0.25">
      <c r="E51" s="3"/>
      <c r="U51" s="17" t="s">
        <v>2</v>
      </c>
      <c r="V51" s="19"/>
      <c r="W51" s="19"/>
      <c r="X51" s="19"/>
      <c r="Y51" s="19"/>
      <c r="Z51" s="19"/>
      <c r="AA51" s="19">
        <v>0.57999999999999996</v>
      </c>
      <c r="AB51" s="19">
        <v>0.51</v>
      </c>
      <c r="AC51" s="19">
        <v>0.52</v>
      </c>
      <c r="AD51" s="19">
        <v>0.54</v>
      </c>
      <c r="AE51" s="19">
        <v>0.47</v>
      </c>
      <c r="AF51" s="19">
        <v>0.5</v>
      </c>
      <c r="AG51" s="20">
        <v>0.50757575757575757</v>
      </c>
      <c r="AH51" s="20">
        <v>0.48314606741573035</v>
      </c>
      <c r="AI51" s="20">
        <v>0.4606741573033708</v>
      </c>
      <c r="AJ51" s="20">
        <v>0.5161290322580645</v>
      </c>
      <c r="AK51" s="20">
        <v>0.46448087431693991</v>
      </c>
      <c r="AL51" s="20">
        <v>0.4567901234567901</v>
      </c>
      <c r="AM51" s="20"/>
      <c r="AN51" s="20"/>
      <c r="AO51" s="20"/>
      <c r="AP51" s="20"/>
      <c r="AQ51" s="20"/>
      <c r="AR51" s="20"/>
      <c r="AS51" s="20"/>
    </row>
    <row r="52" spans="5:48" x14ac:dyDescent="0.25">
      <c r="E52" s="3"/>
      <c r="U52" s="17" t="s">
        <v>0</v>
      </c>
      <c r="V52" s="19"/>
      <c r="W52" s="19"/>
      <c r="X52" s="19"/>
      <c r="Y52" s="19"/>
      <c r="Z52" s="19"/>
      <c r="AA52" s="19">
        <v>0.38</v>
      </c>
      <c r="AB52" s="19">
        <v>0.4</v>
      </c>
      <c r="AC52" s="19">
        <v>0.41</v>
      </c>
      <c r="AD52" s="19">
        <v>0.37</v>
      </c>
      <c r="AE52" s="19">
        <v>0.36</v>
      </c>
      <c r="AF52" s="19">
        <v>0.41</v>
      </c>
      <c r="AG52" s="20">
        <v>0.40799999999999997</v>
      </c>
      <c r="AH52" s="19">
        <v>0.39</v>
      </c>
      <c r="AI52" s="19">
        <v>0.41</v>
      </c>
      <c r="AJ52" s="20">
        <v>0.41095890410958902</v>
      </c>
      <c r="AK52" s="20">
        <v>0.41176470588235292</v>
      </c>
      <c r="AL52" s="20">
        <v>0.3927272727272727</v>
      </c>
      <c r="AM52" s="20"/>
      <c r="AN52" s="20"/>
      <c r="AO52" s="20"/>
      <c r="AP52" s="20"/>
      <c r="AQ52" s="20"/>
      <c r="AR52" s="20"/>
      <c r="AS52" s="20"/>
    </row>
    <row r="53" spans="5:48" x14ac:dyDescent="0.25">
      <c r="AK53" s="20"/>
      <c r="AL53" s="20"/>
      <c r="AM53" s="20"/>
      <c r="AN53" s="20"/>
      <c r="AO53" s="20"/>
      <c r="AP53" s="20"/>
      <c r="AQ53" s="20"/>
      <c r="AR53" s="20"/>
      <c r="AS53" s="20"/>
    </row>
    <row r="55" spans="5:48" x14ac:dyDescent="0.25">
      <c r="U55" s="17" t="s">
        <v>20</v>
      </c>
    </row>
    <row r="56" spans="5:48" x14ac:dyDescent="0.25">
      <c r="V56" s="18">
        <v>43101</v>
      </c>
      <c r="W56" s="18">
        <v>43132</v>
      </c>
      <c r="X56" s="18">
        <v>43160</v>
      </c>
      <c r="Y56" s="18">
        <v>43191</v>
      </c>
      <c r="Z56" s="18">
        <v>43221</v>
      </c>
      <c r="AA56" s="18">
        <v>43252</v>
      </c>
      <c r="AB56" s="18">
        <v>43282</v>
      </c>
      <c r="AC56" s="18">
        <v>43313</v>
      </c>
      <c r="AD56" s="18">
        <v>43344</v>
      </c>
      <c r="AE56" s="18">
        <v>43374</v>
      </c>
      <c r="AF56" s="18">
        <v>43405</v>
      </c>
      <c r="AG56" s="18">
        <v>43435</v>
      </c>
      <c r="AH56" s="18">
        <v>43466</v>
      </c>
      <c r="AI56" s="18">
        <v>43497</v>
      </c>
      <c r="AJ56" s="18">
        <v>43525</v>
      </c>
      <c r="AK56" s="18">
        <v>43556</v>
      </c>
      <c r="AL56" s="18">
        <v>43586</v>
      </c>
      <c r="AM56" s="18">
        <v>43617</v>
      </c>
      <c r="AN56" s="18">
        <v>43647</v>
      </c>
      <c r="AO56" s="18">
        <v>43678</v>
      </c>
      <c r="AP56" s="18">
        <v>43709</v>
      </c>
      <c r="AQ56" s="18">
        <v>43739</v>
      </c>
      <c r="AR56" s="18">
        <v>43770</v>
      </c>
      <c r="AS56" s="18">
        <v>43800</v>
      </c>
      <c r="AT56" s="18"/>
    </row>
    <row r="57" spans="5:48" x14ac:dyDescent="0.25">
      <c r="U57" s="17" t="s">
        <v>12</v>
      </c>
      <c r="V57" s="19"/>
      <c r="W57" s="19"/>
      <c r="X57" s="19"/>
      <c r="Y57" s="19"/>
      <c r="Z57" s="19"/>
      <c r="AA57" s="19">
        <v>0.39</v>
      </c>
      <c r="AB57" s="19">
        <v>0.39</v>
      </c>
      <c r="AC57" s="19">
        <v>0.42</v>
      </c>
      <c r="AD57" s="19">
        <v>0.37</v>
      </c>
      <c r="AE57" s="19">
        <v>0.42</v>
      </c>
      <c r="AF57" s="19">
        <v>0.42</v>
      </c>
      <c r="AG57" s="20">
        <v>0.37980769230769229</v>
      </c>
      <c r="AH57" s="20">
        <v>0.42369477911646586</v>
      </c>
      <c r="AI57" s="20">
        <v>0.40740740740740738</v>
      </c>
      <c r="AJ57" s="19">
        <v>0.37344398340248963</v>
      </c>
      <c r="AK57" s="20">
        <v>0.36909871244635195</v>
      </c>
      <c r="AL57" s="20">
        <v>0.37259615384615385</v>
      </c>
      <c r="AM57" s="20"/>
      <c r="AN57" s="20"/>
      <c r="AO57" s="20"/>
      <c r="AP57" s="20"/>
      <c r="AQ57" s="20"/>
      <c r="AR57" s="20"/>
      <c r="AS57" s="20"/>
      <c r="AT57" s="20"/>
      <c r="AU57" s="20"/>
      <c r="AV57" s="20"/>
    </row>
    <row r="58" spans="5:48" x14ac:dyDescent="0.25">
      <c r="U58" s="17" t="s">
        <v>9</v>
      </c>
      <c r="V58" s="19"/>
      <c r="W58" s="19"/>
      <c r="X58" s="19"/>
      <c r="Y58" s="19"/>
      <c r="Z58" s="19"/>
      <c r="AA58" s="19">
        <v>0.43</v>
      </c>
      <c r="AB58" s="19">
        <v>0.43</v>
      </c>
      <c r="AC58" s="19">
        <v>0.39</v>
      </c>
      <c r="AD58" s="19">
        <v>0.42</v>
      </c>
      <c r="AE58" s="19">
        <v>0.43</v>
      </c>
      <c r="AF58" s="19">
        <v>0.41</v>
      </c>
      <c r="AG58" s="20">
        <v>0.46153846153846156</v>
      </c>
      <c r="AH58" s="20">
        <v>0.4255874673629243</v>
      </c>
      <c r="AI58" s="20">
        <v>0.44585987261146498</v>
      </c>
      <c r="AJ58" s="19">
        <v>0.41791044776119401</v>
      </c>
      <c r="AK58" s="20">
        <v>0.42985074626865671</v>
      </c>
      <c r="AL58" s="20">
        <v>0.4459016393442623</v>
      </c>
      <c r="AM58" s="20"/>
      <c r="AN58" s="20"/>
      <c r="AO58" s="20"/>
      <c r="AP58" s="20"/>
      <c r="AQ58" s="20"/>
      <c r="AR58" s="20"/>
      <c r="AS58" s="20"/>
      <c r="AT58" s="20"/>
      <c r="AU58" s="20"/>
      <c r="AV58" s="20"/>
    </row>
    <row r="59" spans="5:48" x14ac:dyDescent="0.25">
      <c r="U59" s="17" t="s">
        <v>11</v>
      </c>
      <c r="V59" s="19"/>
      <c r="W59" s="19"/>
      <c r="X59" s="19"/>
      <c r="Y59" s="19"/>
      <c r="Z59" s="19"/>
      <c r="AA59" s="19">
        <v>0.28000000000000003</v>
      </c>
      <c r="AB59" s="19">
        <v>0.26</v>
      </c>
      <c r="AC59" s="19">
        <v>0.3</v>
      </c>
      <c r="AD59" s="19">
        <v>0.28000000000000003</v>
      </c>
      <c r="AE59" s="19">
        <v>0.28000000000000003</v>
      </c>
      <c r="AF59" s="19">
        <v>0.32</v>
      </c>
      <c r="AG59" s="20">
        <v>0.28879310344827586</v>
      </c>
      <c r="AH59" s="20">
        <v>0.25773195876288657</v>
      </c>
      <c r="AI59" s="20">
        <v>0.2932330827067669</v>
      </c>
      <c r="AJ59" s="19">
        <v>0.29581993569131831</v>
      </c>
      <c r="AK59" s="20">
        <v>0.27007299270072993</v>
      </c>
      <c r="AL59" s="20">
        <v>0.29457364341085274</v>
      </c>
      <c r="AM59" s="20"/>
      <c r="AN59" s="20"/>
      <c r="AO59" s="20"/>
      <c r="AP59" s="20"/>
      <c r="AQ59" s="20"/>
      <c r="AR59" s="20"/>
      <c r="AS59" s="20"/>
      <c r="AT59" s="20"/>
      <c r="AU59" s="20"/>
      <c r="AV59" s="20"/>
    </row>
    <row r="60" spans="5:48" x14ac:dyDescent="0.25">
      <c r="U60" s="17" t="s">
        <v>10</v>
      </c>
      <c r="V60" s="19"/>
      <c r="W60" s="19"/>
      <c r="X60" s="19"/>
      <c r="Y60" s="19"/>
      <c r="AA60" s="19">
        <v>0.38</v>
      </c>
      <c r="AB60" s="19">
        <v>0.32</v>
      </c>
      <c r="AC60" s="19">
        <v>0.28999999999999998</v>
      </c>
      <c r="AD60" s="19">
        <v>0.35</v>
      </c>
      <c r="AE60" s="19">
        <v>0.35</v>
      </c>
      <c r="AF60" s="19">
        <v>0.33</v>
      </c>
      <c r="AG60" s="20">
        <v>0.33707865168539325</v>
      </c>
      <c r="AH60" s="20">
        <v>0.34653465346534651</v>
      </c>
      <c r="AI60" s="20">
        <v>0.37</v>
      </c>
      <c r="AJ60" s="19">
        <v>0.31</v>
      </c>
      <c r="AK60" s="20">
        <v>0.33962264150943394</v>
      </c>
      <c r="AL60" s="20">
        <v>0.35772357723577236</v>
      </c>
      <c r="AM60" s="20"/>
      <c r="AN60" s="20"/>
      <c r="AO60" s="20"/>
      <c r="AP60" s="20"/>
      <c r="AQ60" s="20"/>
      <c r="AR60" s="20"/>
      <c r="AS60" s="20"/>
      <c r="AT60" s="20"/>
      <c r="AU60" s="20"/>
      <c r="AV60" s="20"/>
    </row>
    <row r="61" spans="5:48" x14ac:dyDescent="0.25">
      <c r="U61" s="17" t="s">
        <v>8</v>
      </c>
      <c r="V61" s="19"/>
      <c r="W61" s="19"/>
      <c r="X61" s="19"/>
      <c r="Y61" s="19"/>
      <c r="Z61" s="19"/>
      <c r="AA61" s="19">
        <v>0.31</v>
      </c>
      <c r="AB61" s="19">
        <v>0.33</v>
      </c>
      <c r="AC61" s="19">
        <v>0.34</v>
      </c>
      <c r="AD61" s="19">
        <v>0.3</v>
      </c>
      <c r="AE61" s="19">
        <v>0.31</v>
      </c>
      <c r="AF61" s="19">
        <v>0.31</v>
      </c>
      <c r="AG61" s="20">
        <v>0.33509234828496043</v>
      </c>
      <c r="AH61" s="20">
        <v>0.33410138248847926</v>
      </c>
      <c r="AI61" s="20">
        <v>0.3203125</v>
      </c>
      <c r="AJ61" s="19">
        <v>0.31216931216931215</v>
      </c>
      <c r="AK61" s="20">
        <v>0.33498759305210918</v>
      </c>
      <c r="AL61" s="20">
        <v>0.34682080924855491</v>
      </c>
      <c r="AM61" s="20"/>
      <c r="AN61" s="20"/>
      <c r="AO61" s="20"/>
      <c r="AP61" s="20"/>
      <c r="AQ61" s="20"/>
      <c r="AR61" s="20"/>
      <c r="AS61" s="20"/>
      <c r="AT61" s="20"/>
      <c r="AU61" s="20"/>
      <c r="AV61" s="20"/>
    </row>
    <row r="62" spans="5:48" x14ac:dyDescent="0.25">
      <c r="U62" s="17" t="s">
        <v>7</v>
      </c>
      <c r="V62" s="19"/>
      <c r="W62" s="19"/>
      <c r="X62" s="19"/>
      <c r="Y62" s="19"/>
      <c r="Z62" s="19"/>
      <c r="AA62" s="19">
        <v>0.41</v>
      </c>
      <c r="AB62" s="19">
        <v>0.54</v>
      </c>
      <c r="AC62" s="19">
        <v>0.45</v>
      </c>
      <c r="AD62" s="19">
        <v>0.38</v>
      </c>
      <c r="AE62" s="19">
        <v>0.48</v>
      </c>
      <c r="AF62" s="19">
        <v>0.25</v>
      </c>
      <c r="AG62" s="20">
        <v>0.36231884057971014</v>
      </c>
      <c r="AH62" s="20">
        <v>0.33333333333333331</v>
      </c>
      <c r="AI62" s="20">
        <v>0.28048780487804881</v>
      </c>
      <c r="AJ62" s="19">
        <v>0.29599999999999999</v>
      </c>
      <c r="AK62" s="20">
        <v>0.27586206896551724</v>
      </c>
      <c r="AL62" s="20">
        <v>0.29487179487179488</v>
      </c>
      <c r="AM62" s="20"/>
      <c r="AN62" s="20"/>
      <c r="AO62" s="20"/>
      <c r="AP62" s="20"/>
      <c r="AQ62" s="20"/>
      <c r="AR62" s="20"/>
      <c r="AS62" s="20"/>
      <c r="AT62" s="20"/>
      <c r="AU62" s="20"/>
      <c r="AV62" s="20"/>
    </row>
    <row r="63" spans="5:48" x14ac:dyDescent="0.25">
      <c r="U63" s="17" t="s">
        <v>6</v>
      </c>
      <c r="V63" s="19"/>
      <c r="W63" s="19"/>
      <c r="X63" s="19"/>
      <c r="Y63" s="19"/>
      <c r="Z63" s="19"/>
      <c r="AA63" s="19">
        <v>0.35</v>
      </c>
      <c r="AB63" s="19">
        <v>0.38</v>
      </c>
      <c r="AC63" s="19">
        <v>0.26</v>
      </c>
      <c r="AD63" s="19">
        <v>0.3</v>
      </c>
      <c r="AE63" s="19">
        <v>0.26</v>
      </c>
      <c r="AF63" s="19">
        <v>0.25</v>
      </c>
      <c r="AG63" s="20">
        <v>0.42528735632183906</v>
      </c>
      <c r="AH63" s="20">
        <v>0.3135593220338983</v>
      </c>
      <c r="AI63" s="20">
        <v>0.25210084033613445</v>
      </c>
      <c r="AJ63" s="19">
        <v>0.22807017543859648</v>
      </c>
      <c r="AK63" s="20">
        <v>0.25688073394495414</v>
      </c>
      <c r="AL63" s="20">
        <v>0.21897810218978103</v>
      </c>
      <c r="AM63" s="20"/>
      <c r="AN63" s="20"/>
      <c r="AO63" s="20"/>
      <c r="AP63" s="20"/>
      <c r="AQ63" s="20"/>
      <c r="AR63" s="20"/>
      <c r="AS63" s="20"/>
      <c r="AT63" s="20"/>
      <c r="AU63" s="20"/>
      <c r="AV63" s="20"/>
    </row>
    <row r="64" spans="5:48" x14ac:dyDescent="0.25">
      <c r="U64" s="17" t="s">
        <v>5</v>
      </c>
      <c r="V64" s="19"/>
      <c r="W64" s="19"/>
      <c r="X64" s="19"/>
      <c r="Y64" s="19"/>
      <c r="Z64" s="19"/>
      <c r="AA64" s="19">
        <v>0.47</v>
      </c>
      <c r="AB64" s="19">
        <v>0.43</v>
      </c>
      <c r="AC64" s="19">
        <v>0.43</v>
      </c>
      <c r="AD64" s="19">
        <v>0.44</v>
      </c>
      <c r="AE64" s="19">
        <v>0.44</v>
      </c>
      <c r="AF64" s="19">
        <v>0.41</v>
      </c>
      <c r="AG64" s="20">
        <v>0.47019867549668876</v>
      </c>
      <c r="AH64" s="20">
        <v>0.43128964059196617</v>
      </c>
      <c r="AI64" s="20">
        <v>0.43416370106761565</v>
      </c>
      <c r="AJ64" s="19">
        <v>0.44333333333333336</v>
      </c>
      <c r="AK64" s="20">
        <v>0.42889137737961924</v>
      </c>
      <c r="AL64" s="20">
        <v>0.43208430913348944</v>
      </c>
      <c r="AM64" s="20"/>
      <c r="AN64" s="20"/>
      <c r="AO64" s="20"/>
      <c r="AP64" s="20"/>
      <c r="AQ64" s="20"/>
      <c r="AR64" s="20"/>
      <c r="AS64" s="20"/>
      <c r="AT64" s="20"/>
      <c r="AU64" s="20"/>
      <c r="AV64" s="20"/>
    </row>
    <row r="65" spans="21:48" x14ac:dyDescent="0.25">
      <c r="U65" s="17" t="s">
        <v>4</v>
      </c>
      <c r="V65" s="19"/>
      <c r="W65" s="19"/>
      <c r="X65" s="19"/>
      <c r="Y65" s="19"/>
      <c r="Z65" s="19"/>
      <c r="AA65" s="19">
        <v>0.54</v>
      </c>
      <c r="AB65" s="19">
        <v>0.53</v>
      </c>
      <c r="AC65" s="19">
        <v>0.46</v>
      </c>
      <c r="AD65" s="19">
        <v>0.5</v>
      </c>
      <c r="AE65" s="19">
        <v>0.51</v>
      </c>
      <c r="AF65" s="19">
        <v>0.47</v>
      </c>
      <c r="AG65" s="20">
        <v>0.48255813953488375</v>
      </c>
      <c r="AH65" s="20">
        <v>0.47764705882352942</v>
      </c>
      <c r="AI65" s="20">
        <v>0.51</v>
      </c>
      <c r="AJ65" s="19">
        <v>0.46466809421841543</v>
      </c>
      <c r="AK65" s="20">
        <v>0.44210526315789472</v>
      </c>
      <c r="AL65" s="20">
        <v>0.45378151260504201</v>
      </c>
      <c r="AM65" s="20"/>
      <c r="AN65" s="20"/>
      <c r="AO65" s="20"/>
      <c r="AP65" s="20"/>
      <c r="AQ65" s="20"/>
      <c r="AR65" s="20"/>
      <c r="AS65" s="20"/>
      <c r="AT65" s="20"/>
      <c r="AU65" s="20"/>
      <c r="AV65" s="20"/>
    </row>
    <row r="66" spans="21:48" x14ac:dyDescent="0.25">
      <c r="U66" s="17" t="s">
        <v>38</v>
      </c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20"/>
      <c r="AH66" s="20"/>
      <c r="AI66" s="20"/>
      <c r="AJ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</row>
    <row r="67" spans="21:48" x14ac:dyDescent="0.25">
      <c r="U67" s="17" t="s">
        <v>3</v>
      </c>
      <c r="V67" s="19"/>
      <c r="W67" s="19"/>
      <c r="X67" s="19"/>
      <c r="Y67" s="19"/>
      <c r="Z67" s="19"/>
      <c r="AA67" s="19">
        <v>0.37</v>
      </c>
      <c r="AB67" s="19">
        <v>0.36</v>
      </c>
      <c r="AC67" s="19">
        <v>0.36</v>
      </c>
      <c r="AD67" s="19">
        <v>0.32</v>
      </c>
      <c r="AE67" s="19">
        <v>0.38</v>
      </c>
      <c r="AF67" s="19">
        <v>0.4</v>
      </c>
      <c r="AG67" s="20">
        <v>0.38524590163934425</v>
      </c>
      <c r="AH67" s="20">
        <v>0.42105263157894735</v>
      </c>
      <c r="AI67" s="20">
        <v>0.42553191489361702</v>
      </c>
      <c r="AJ67" s="19">
        <v>0.43617021276595747</v>
      </c>
      <c r="AK67" s="20">
        <v>0.43119266055045874</v>
      </c>
      <c r="AL67" s="20">
        <v>0.42727272727272725</v>
      </c>
      <c r="AM67" s="20"/>
      <c r="AN67" s="20"/>
      <c r="AO67" s="20"/>
      <c r="AP67" s="20"/>
      <c r="AQ67" s="20"/>
      <c r="AR67" s="20"/>
      <c r="AS67" s="20"/>
      <c r="AT67" s="20"/>
      <c r="AU67" s="20"/>
      <c r="AV67" s="20"/>
    </row>
    <row r="68" spans="21:48" x14ac:dyDescent="0.25">
      <c r="U68" s="17" t="s">
        <v>2</v>
      </c>
      <c r="V68" s="19"/>
      <c r="W68" s="19"/>
      <c r="X68" s="19"/>
      <c r="Y68" s="19"/>
      <c r="Z68" s="19"/>
      <c r="AA68" s="19">
        <v>0.63</v>
      </c>
      <c r="AB68" s="19">
        <v>0.54</v>
      </c>
      <c r="AC68" s="19">
        <v>0.65</v>
      </c>
      <c r="AD68" s="19">
        <v>0.63</v>
      </c>
      <c r="AE68" s="19">
        <v>0.64</v>
      </c>
      <c r="AF68" s="19">
        <v>0.57999999999999996</v>
      </c>
      <c r="AG68" s="20">
        <v>0.56521739130434778</v>
      </c>
      <c r="AH68" s="20">
        <v>0.57714285714285718</v>
      </c>
      <c r="AI68" s="20">
        <v>0.53239436619718306</v>
      </c>
      <c r="AJ68" s="19">
        <v>0.56686046511627908</v>
      </c>
      <c r="AK68" s="20">
        <v>0.54123711340206182</v>
      </c>
      <c r="AL68" s="20">
        <v>0.53072625698324027</v>
      </c>
      <c r="AM68" s="20"/>
      <c r="AN68" s="20"/>
      <c r="AO68" s="20"/>
      <c r="AP68" s="20"/>
      <c r="AQ68" s="20"/>
      <c r="AR68" s="20"/>
      <c r="AS68" s="20"/>
      <c r="AT68" s="20"/>
      <c r="AU68" s="20"/>
      <c r="AV68" s="20"/>
    </row>
    <row r="69" spans="21:48" x14ac:dyDescent="0.25">
      <c r="U69" s="17" t="s">
        <v>0</v>
      </c>
      <c r="V69" s="19"/>
      <c r="W69" s="19"/>
      <c r="X69" s="19"/>
      <c r="Y69" s="19"/>
      <c r="Z69" s="19"/>
      <c r="AA69" s="19">
        <v>0.38</v>
      </c>
      <c r="AB69" s="19">
        <v>0.43</v>
      </c>
      <c r="AC69" s="19">
        <v>0.4</v>
      </c>
      <c r="AD69" s="19">
        <v>0.43</v>
      </c>
      <c r="AE69" s="19">
        <v>0.45</v>
      </c>
      <c r="AF69" s="19">
        <v>0.42</v>
      </c>
      <c r="AG69" s="20">
        <v>0.43561643835616437</v>
      </c>
      <c r="AH69" s="19">
        <v>0.4</v>
      </c>
      <c r="AI69" s="19">
        <v>0.42</v>
      </c>
      <c r="AJ69" s="19">
        <v>0.43675417661097854</v>
      </c>
      <c r="AK69" s="20">
        <v>0.49176470588235294</v>
      </c>
      <c r="AL69" s="20">
        <v>0.47236180904522612</v>
      </c>
      <c r="AM69" s="20"/>
      <c r="AN69" s="20"/>
      <c r="AO69" s="20"/>
      <c r="AP69" s="20"/>
      <c r="AQ69" s="20"/>
      <c r="AR69" s="20"/>
      <c r="AS69" s="20"/>
      <c r="AT69" s="20"/>
      <c r="AU69" s="20"/>
      <c r="AV69" s="20"/>
    </row>
    <row r="70" spans="21:48" x14ac:dyDescent="0.25"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</row>
    <row r="72" spans="21:48" x14ac:dyDescent="0.25">
      <c r="U72" s="17" t="s">
        <v>19</v>
      </c>
    </row>
    <row r="73" spans="21:48" x14ac:dyDescent="0.25">
      <c r="V73" s="18">
        <v>43101</v>
      </c>
      <c r="W73" s="18">
        <v>43132</v>
      </c>
      <c r="X73" s="18">
        <v>43160</v>
      </c>
      <c r="Y73" s="18">
        <v>43191</v>
      </c>
      <c r="Z73" s="18">
        <v>43221</v>
      </c>
      <c r="AA73" s="18">
        <v>43252</v>
      </c>
      <c r="AB73" s="18">
        <v>43282</v>
      </c>
      <c r="AC73" s="18">
        <v>43313</v>
      </c>
      <c r="AD73" s="18">
        <v>43344</v>
      </c>
      <c r="AE73" s="18">
        <v>43374</v>
      </c>
      <c r="AF73" s="18">
        <v>43405</v>
      </c>
      <c r="AG73" s="18">
        <v>43435</v>
      </c>
      <c r="AH73" s="18">
        <v>43466</v>
      </c>
      <c r="AI73" s="18">
        <v>43497</v>
      </c>
      <c r="AJ73" s="18">
        <v>43525</v>
      </c>
      <c r="AK73" s="18">
        <v>43556</v>
      </c>
      <c r="AL73" s="18">
        <v>43586</v>
      </c>
      <c r="AM73" s="18">
        <v>43617</v>
      </c>
      <c r="AN73" s="18">
        <v>43647</v>
      </c>
      <c r="AO73" s="18">
        <v>43678</v>
      </c>
      <c r="AP73" s="18">
        <v>43709</v>
      </c>
      <c r="AQ73" s="18">
        <v>43739</v>
      </c>
      <c r="AR73" s="18">
        <v>43770</v>
      </c>
      <c r="AS73" s="18">
        <v>43800</v>
      </c>
      <c r="AT73" s="18"/>
    </row>
    <row r="74" spans="21:48" x14ac:dyDescent="0.25">
      <c r="U74" s="17" t="s">
        <v>12</v>
      </c>
      <c r="V74" s="19"/>
      <c r="W74" s="19"/>
      <c r="X74" s="19"/>
      <c r="Y74" s="19"/>
      <c r="Z74" s="19"/>
      <c r="AA74" s="19">
        <v>7.0000000000000007E-2</v>
      </c>
      <c r="AB74" s="19">
        <v>0.11</v>
      </c>
      <c r="AC74" s="19">
        <v>0.1</v>
      </c>
      <c r="AD74" s="19">
        <v>0.13</v>
      </c>
      <c r="AE74" s="19">
        <v>0.17</v>
      </c>
      <c r="AF74" s="19">
        <v>0.21</v>
      </c>
      <c r="AG74" s="20">
        <v>0.1245136186770428</v>
      </c>
      <c r="AH74" s="20">
        <v>0.17866004962779156</v>
      </c>
      <c r="AI74" s="20">
        <v>0.20602069614299154</v>
      </c>
      <c r="AJ74" s="19">
        <v>0.13920704845814977</v>
      </c>
      <c r="AK74" s="20">
        <v>0.1731748726655348</v>
      </c>
      <c r="AL74" s="20">
        <v>0.2068654019873532</v>
      </c>
      <c r="AM74" s="20"/>
      <c r="AN74" s="20"/>
      <c r="AO74" s="20"/>
      <c r="AP74" s="20"/>
      <c r="AQ74" s="20"/>
      <c r="AR74" s="20"/>
      <c r="AS74" s="20"/>
      <c r="AT74" s="20"/>
    </row>
    <row r="75" spans="21:48" x14ac:dyDescent="0.25">
      <c r="U75" s="17" t="s">
        <v>9</v>
      </c>
      <c r="V75" s="19"/>
      <c r="W75" s="19"/>
      <c r="X75" s="19"/>
      <c r="Y75" s="19"/>
      <c r="Z75" s="19"/>
      <c r="AA75" s="19">
        <v>7.0000000000000007E-2</v>
      </c>
      <c r="AB75" s="19">
        <v>0.08</v>
      </c>
      <c r="AC75" s="19">
        <v>0.08</v>
      </c>
      <c r="AD75" s="19">
        <v>0.09</v>
      </c>
      <c r="AE75" s="19">
        <v>0.11</v>
      </c>
      <c r="AF75" s="19">
        <v>0.12</v>
      </c>
      <c r="AG75" s="20">
        <v>5.8637083993660855E-2</v>
      </c>
      <c r="AH75" s="20">
        <v>0.10315186246418338</v>
      </c>
      <c r="AI75" s="20">
        <v>0.10891089108910891</v>
      </c>
      <c r="AJ75" s="19">
        <v>8.0870917573872478E-2</v>
      </c>
      <c r="AK75" s="20">
        <v>8.3081570996978854E-2</v>
      </c>
      <c r="AL75" s="20">
        <v>9.9326599326599332E-2</v>
      </c>
      <c r="AM75" s="20"/>
      <c r="AN75" s="20"/>
      <c r="AO75" s="20"/>
      <c r="AP75" s="20"/>
      <c r="AQ75" s="20"/>
      <c r="AR75" s="20"/>
      <c r="AS75" s="20"/>
      <c r="AT75" s="20"/>
    </row>
    <row r="76" spans="21:48" x14ac:dyDescent="0.25">
      <c r="U76" s="17" t="s">
        <v>11</v>
      </c>
      <c r="V76" s="19"/>
      <c r="W76" s="19"/>
      <c r="X76" s="19"/>
      <c r="Y76" s="19"/>
      <c r="Z76" s="19"/>
      <c r="AA76" s="19">
        <v>0.08</v>
      </c>
      <c r="AB76" s="19">
        <v>0.11</v>
      </c>
      <c r="AC76" s="19">
        <v>0.1</v>
      </c>
      <c r="AD76" s="19">
        <v>0.12</v>
      </c>
      <c r="AE76" s="19">
        <v>0.12</v>
      </c>
      <c r="AF76" s="19">
        <v>0.15</v>
      </c>
      <c r="AG76" s="20">
        <v>0.12062256809338522</v>
      </c>
      <c r="AH76" s="20">
        <v>0.11556240369799692</v>
      </c>
      <c r="AI76" s="20">
        <v>0.13455149501661129</v>
      </c>
      <c r="AJ76" s="19">
        <v>0.12334801762114538</v>
      </c>
      <c r="AK76" s="20">
        <v>0.14444444444444443</v>
      </c>
      <c r="AL76" s="20">
        <v>0.14457831325301204</v>
      </c>
      <c r="AM76" s="20"/>
      <c r="AN76" s="20"/>
      <c r="AO76" s="20"/>
      <c r="AP76" s="20"/>
      <c r="AQ76" s="20"/>
      <c r="AR76" s="20"/>
      <c r="AS76" s="20"/>
      <c r="AT76" s="20"/>
    </row>
    <row r="77" spans="21:48" x14ac:dyDescent="0.25">
      <c r="U77" s="17" t="s">
        <v>10</v>
      </c>
      <c r="V77" s="19"/>
      <c r="W77" s="19"/>
      <c r="X77" s="19"/>
      <c r="Y77" s="19"/>
      <c r="Z77" s="19"/>
      <c r="AA77" s="19">
        <v>0.02</v>
      </c>
      <c r="AB77" s="19">
        <v>0.02</v>
      </c>
      <c r="AC77" s="19">
        <v>7.0000000000000007E-2</v>
      </c>
      <c r="AD77" s="19">
        <v>0.08</v>
      </c>
      <c r="AE77" s="19">
        <v>0.1</v>
      </c>
      <c r="AF77" s="19">
        <v>0.09</v>
      </c>
      <c r="AG77" s="20">
        <v>4.5918367346938778E-2</v>
      </c>
      <c r="AH77" s="20">
        <v>8.294930875576037E-2</v>
      </c>
      <c r="AI77" s="20">
        <v>9.7777777777777783E-2</v>
      </c>
      <c r="AJ77" s="19">
        <v>6.8807339449541288E-2</v>
      </c>
      <c r="AK77" s="20">
        <v>7.7625570776255703E-2</v>
      </c>
      <c r="AL77" s="20">
        <v>0.10588235294117647</v>
      </c>
      <c r="AM77" s="20"/>
      <c r="AN77" s="20"/>
      <c r="AO77" s="20"/>
      <c r="AP77" s="20"/>
      <c r="AQ77" s="20"/>
      <c r="AR77" s="20"/>
      <c r="AS77" s="20"/>
      <c r="AT77" s="20"/>
    </row>
    <row r="78" spans="21:48" x14ac:dyDescent="0.25">
      <c r="U78" s="17" t="s">
        <v>8</v>
      </c>
      <c r="V78" s="19"/>
      <c r="W78" s="19"/>
      <c r="X78" s="19"/>
      <c r="Y78" s="19"/>
      <c r="Z78" s="19"/>
      <c r="AA78" s="19">
        <v>0.08</v>
      </c>
      <c r="AB78" s="19">
        <v>0.11</v>
      </c>
      <c r="AC78" s="19">
        <v>0.13</v>
      </c>
      <c r="AD78" s="19">
        <v>0.13</v>
      </c>
      <c r="AE78" s="19">
        <v>0.17</v>
      </c>
      <c r="AF78" s="19">
        <v>0.19</v>
      </c>
      <c r="AG78" s="20">
        <v>0.15351506456241032</v>
      </c>
      <c r="AH78" s="20">
        <v>0.16686251468860164</v>
      </c>
      <c r="AI78" s="20">
        <v>0.19631093544137021</v>
      </c>
      <c r="AJ78" s="19">
        <v>0.14044213263979194</v>
      </c>
      <c r="AK78" s="20">
        <v>0.15809284818067754</v>
      </c>
      <c r="AL78" s="20">
        <v>0.20874471086036672</v>
      </c>
      <c r="AM78" s="20"/>
      <c r="AN78" s="20"/>
      <c r="AO78" s="20"/>
      <c r="AP78" s="20"/>
      <c r="AQ78" s="20"/>
      <c r="AR78" s="20"/>
      <c r="AS78" s="20"/>
      <c r="AT78" s="20"/>
    </row>
    <row r="79" spans="21:48" x14ac:dyDescent="0.25">
      <c r="U79" s="17" t="s">
        <v>7</v>
      </c>
      <c r="V79" s="19"/>
      <c r="W79" s="19"/>
      <c r="X79" s="19"/>
      <c r="Y79" s="19"/>
      <c r="Z79" s="19"/>
      <c r="AA79" s="19">
        <v>0.15</v>
      </c>
      <c r="AB79" s="19">
        <v>0.19</v>
      </c>
      <c r="AC79" s="19">
        <v>0.14000000000000001</v>
      </c>
      <c r="AD79" s="19">
        <v>0.17</v>
      </c>
      <c r="AE79" s="19">
        <v>0.22</v>
      </c>
      <c r="AF79" s="19">
        <v>0.17</v>
      </c>
      <c r="AG79" s="20">
        <v>0.12643678160919541</v>
      </c>
      <c r="AH79" s="20">
        <v>0.16402116402116401</v>
      </c>
      <c r="AI79" s="20">
        <v>0.17840375586854459</v>
      </c>
      <c r="AJ79" s="19">
        <v>0.12452830188679245</v>
      </c>
      <c r="AK79" s="20">
        <v>0.16216216216216217</v>
      </c>
      <c r="AL79" s="20">
        <v>0.22674418604651161</v>
      </c>
      <c r="AM79" s="20"/>
      <c r="AN79" s="20"/>
      <c r="AO79" s="20"/>
      <c r="AP79" s="20"/>
      <c r="AQ79" s="20"/>
      <c r="AR79" s="20"/>
      <c r="AS79" s="20"/>
      <c r="AT79" s="20"/>
    </row>
    <row r="80" spans="21:48" x14ac:dyDescent="0.25">
      <c r="U80" s="17" t="s">
        <v>6</v>
      </c>
      <c r="V80" s="19"/>
      <c r="W80" s="19"/>
      <c r="X80" s="19"/>
      <c r="Y80" s="19"/>
      <c r="Z80" s="19"/>
      <c r="AA80" s="19">
        <v>0.04</v>
      </c>
      <c r="AB80" s="19">
        <v>0.06</v>
      </c>
      <c r="AC80" s="19">
        <v>0.1</v>
      </c>
      <c r="AD80" s="19">
        <v>0.1</v>
      </c>
      <c r="AE80" s="19">
        <v>0.12</v>
      </c>
      <c r="AF80" s="19">
        <v>0.11</v>
      </c>
      <c r="AG80" s="20">
        <v>0.12</v>
      </c>
      <c r="AH80" s="20">
        <v>0.13147410358565736</v>
      </c>
      <c r="AI80" s="20">
        <v>8.3665338645418322E-2</v>
      </c>
      <c r="AJ80" s="19">
        <v>5.7851239669421489E-2</v>
      </c>
      <c r="AK80" s="20">
        <v>7.6335877862595422E-2</v>
      </c>
      <c r="AL80" s="20">
        <v>6.3122923588039864E-2</v>
      </c>
      <c r="AM80" s="20"/>
      <c r="AN80" s="20"/>
      <c r="AO80" s="20"/>
      <c r="AP80" s="20"/>
      <c r="AQ80" s="20"/>
      <c r="AR80" s="20"/>
      <c r="AS80" s="20"/>
      <c r="AT80" s="20"/>
    </row>
    <row r="81" spans="21:46" x14ac:dyDescent="0.25">
      <c r="U81" s="17" t="s">
        <v>5</v>
      </c>
      <c r="V81" s="19"/>
      <c r="W81" s="19"/>
      <c r="X81" s="19"/>
      <c r="Y81" s="19"/>
      <c r="Z81" s="19"/>
      <c r="AA81" s="19">
        <v>0.06</v>
      </c>
      <c r="AB81" s="19">
        <v>7.0000000000000007E-2</v>
      </c>
      <c r="AC81" s="19">
        <v>7.0000000000000007E-2</v>
      </c>
      <c r="AD81" s="19">
        <v>0.09</v>
      </c>
      <c r="AE81" s="19">
        <v>0.11</v>
      </c>
      <c r="AF81" s="19">
        <v>0.12</v>
      </c>
      <c r="AG81" s="20">
        <v>7.8505457598656597E-2</v>
      </c>
      <c r="AH81" s="20">
        <v>0.10535778496943546</v>
      </c>
      <c r="AI81" s="20">
        <v>0.11778943122226704</v>
      </c>
      <c r="AJ81" s="19">
        <v>0.10102201257861636</v>
      </c>
      <c r="AK81" s="20">
        <v>0.11567311488353731</v>
      </c>
      <c r="AL81" s="20">
        <v>0.1284518828451883</v>
      </c>
      <c r="AM81" s="20"/>
      <c r="AN81" s="20"/>
      <c r="AO81" s="20"/>
      <c r="AP81" s="20"/>
      <c r="AQ81" s="20"/>
      <c r="AR81" s="20"/>
      <c r="AS81" s="20"/>
      <c r="AT81" s="20"/>
    </row>
    <row r="82" spans="21:46" x14ac:dyDescent="0.25">
      <c r="U82" s="17" t="s">
        <v>4</v>
      </c>
      <c r="V82" s="19"/>
      <c r="W82" s="19"/>
      <c r="X82" s="19"/>
      <c r="Y82" s="19"/>
      <c r="Z82" s="19"/>
      <c r="AA82" s="19">
        <v>7.0000000000000007E-2</v>
      </c>
      <c r="AB82" s="19">
        <v>0.08</v>
      </c>
      <c r="AC82" s="19">
        <v>0.09</v>
      </c>
      <c r="AD82" s="19">
        <v>0.11</v>
      </c>
      <c r="AE82" s="19">
        <v>0.13</v>
      </c>
      <c r="AF82" s="19">
        <v>0.13</v>
      </c>
      <c r="AG82" s="20">
        <v>8.324084350721421E-2</v>
      </c>
      <c r="AH82" s="20">
        <v>0.13339145597210114</v>
      </c>
      <c r="AI82" s="20">
        <v>0.1212406015037594</v>
      </c>
      <c r="AJ82" s="19">
        <v>9.2547092547092549E-2</v>
      </c>
      <c r="AK82" s="20">
        <v>0.11598746081504702</v>
      </c>
      <c r="AL82" s="20">
        <v>0.14142259414225941</v>
      </c>
      <c r="AM82" s="20"/>
      <c r="AN82" s="20"/>
      <c r="AO82" s="20"/>
      <c r="AP82" s="20"/>
      <c r="AQ82" s="20"/>
      <c r="AR82" s="20"/>
      <c r="AS82" s="20"/>
      <c r="AT82" s="20"/>
    </row>
    <row r="83" spans="21:46" x14ac:dyDescent="0.25">
      <c r="U83" s="17" t="s">
        <v>38</v>
      </c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20"/>
      <c r="AH83" s="20"/>
      <c r="AI83" s="20"/>
      <c r="AJ83" s="19"/>
      <c r="AK83" s="20"/>
      <c r="AL83" s="20"/>
      <c r="AM83" s="20"/>
      <c r="AN83" s="20"/>
      <c r="AO83" s="20"/>
      <c r="AP83" s="20"/>
      <c r="AQ83" s="20"/>
      <c r="AR83" s="20"/>
      <c r="AS83" s="20"/>
      <c r="AT83" s="20"/>
    </row>
    <row r="84" spans="21:46" x14ac:dyDescent="0.25">
      <c r="U84" s="17" t="s">
        <v>3</v>
      </c>
      <c r="V84" s="19"/>
      <c r="W84" s="19"/>
      <c r="X84" s="19"/>
      <c r="Y84" s="19"/>
      <c r="Z84" s="19"/>
      <c r="AA84" s="19">
        <v>0.08</v>
      </c>
      <c r="AB84" s="19">
        <v>0.06</v>
      </c>
      <c r="AC84" s="19">
        <v>0.12</v>
      </c>
      <c r="AD84" s="19">
        <v>0.16</v>
      </c>
      <c r="AE84" s="19">
        <v>0.18</v>
      </c>
      <c r="AF84" s="19">
        <v>0.16</v>
      </c>
      <c r="AG84" s="20">
        <v>8.520179372197309E-2</v>
      </c>
      <c r="AH84" s="20">
        <v>7.4999999999999997E-2</v>
      </c>
      <c r="AI84" s="20">
        <v>0.16184971098265896</v>
      </c>
      <c r="AJ84" s="19">
        <v>0.14507772020725387</v>
      </c>
      <c r="AK84" s="20">
        <v>0.13478260869565217</v>
      </c>
      <c r="AL84" s="20">
        <v>0.14814814814814814</v>
      </c>
      <c r="AM84" s="20"/>
      <c r="AN84" s="20"/>
      <c r="AO84" s="20"/>
      <c r="AP84" s="20"/>
      <c r="AQ84" s="20"/>
      <c r="AR84" s="20"/>
      <c r="AS84" s="20"/>
      <c r="AT84" s="20"/>
    </row>
    <row r="85" spans="21:46" x14ac:dyDescent="0.25">
      <c r="U85" s="17" t="s">
        <v>2</v>
      </c>
      <c r="V85" s="19"/>
      <c r="W85" s="19"/>
      <c r="X85" s="19"/>
      <c r="Y85" s="19"/>
      <c r="Z85" s="19"/>
      <c r="AA85" s="19">
        <v>0.08</v>
      </c>
      <c r="AB85" s="19">
        <v>0.08</v>
      </c>
      <c r="AC85" s="19">
        <v>0.11</v>
      </c>
      <c r="AD85" s="19">
        <v>0.11</v>
      </c>
      <c r="AE85" s="19">
        <v>0.17</v>
      </c>
      <c r="AF85" s="19">
        <v>0.17</v>
      </c>
      <c r="AG85" s="20">
        <v>0.11910112359550562</v>
      </c>
      <c r="AH85" s="20">
        <v>0.16845878136200718</v>
      </c>
      <c r="AI85" s="20">
        <v>0.1786339754816112</v>
      </c>
      <c r="AJ85" s="19">
        <v>0.12720848056537101</v>
      </c>
      <c r="AK85" s="20">
        <v>0.15121951219512195</v>
      </c>
      <c r="AL85" s="20">
        <v>0.21724137931034482</v>
      </c>
      <c r="AM85" s="20"/>
      <c r="AN85" s="20"/>
      <c r="AO85" s="20"/>
      <c r="AP85" s="20"/>
      <c r="AQ85" s="20"/>
      <c r="AR85" s="20"/>
      <c r="AS85" s="20"/>
      <c r="AT85" s="20"/>
    </row>
    <row r="86" spans="21:46" x14ac:dyDescent="0.25">
      <c r="U86" s="17" t="s">
        <v>0</v>
      </c>
      <c r="V86" s="19"/>
      <c r="W86" s="19"/>
      <c r="X86" s="19"/>
      <c r="Y86" s="19"/>
      <c r="Z86" s="19"/>
      <c r="AA86" s="19">
        <v>7.0000000000000007E-2</v>
      </c>
      <c r="AB86" s="19">
        <v>0.09</v>
      </c>
      <c r="AC86" s="19">
        <v>0.13</v>
      </c>
      <c r="AD86" s="19">
        <v>0.13</v>
      </c>
      <c r="AE86" s="19">
        <v>0.16</v>
      </c>
      <c r="AF86" s="19">
        <v>0.18</v>
      </c>
      <c r="AG86" s="20">
        <v>0.10674157303370786</v>
      </c>
      <c r="AH86" s="19">
        <v>0.15</v>
      </c>
      <c r="AI86" s="19">
        <v>0.17</v>
      </c>
      <c r="AJ86" s="19">
        <v>0.12741751990898748</v>
      </c>
      <c r="AK86" s="20">
        <v>0.16835016835016836</v>
      </c>
      <c r="AL86" s="20">
        <v>0.1941747572815534</v>
      </c>
      <c r="AM86" s="20"/>
      <c r="AN86" s="20"/>
      <c r="AO86" s="20"/>
      <c r="AP86" s="20"/>
      <c r="AQ86" s="20"/>
      <c r="AR86" s="20"/>
      <c r="AS86" s="20"/>
      <c r="AT86" s="20"/>
    </row>
    <row r="87" spans="21:46" x14ac:dyDescent="0.25">
      <c r="AK87" s="20"/>
      <c r="AL87" s="20"/>
      <c r="AM87" s="20"/>
      <c r="AN87" s="20"/>
      <c r="AO87" s="20"/>
      <c r="AP87" s="20"/>
      <c r="AQ87" s="20"/>
      <c r="AR87" s="20"/>
      <c r="AS87" s="20"/>
      <c r="AT87" s="20"/>
    </row>
    <row r="89" spans="21:46" x14ac:dyDescent="0.25">
      <c r="U89" s="17" t="s">
        <v>18</v>
      </c>
    </row>
    <row r="90" spans="21:46" x14ac:dyDescent="0.25">
      <c r="V90" s="18">
        <v>43101</v>
      </c>
      <c r="W90" s="18">
        <v>43132</v>
      </c>
      <c r="X90" s="18">
        <v>43160</v>
      </c>
      <c r="Y90" s="18">
        <v>43191</v>
      </c>
      <c r="Z90" s="18">
        <v>43221</v>
      </c>
      <c r="AA90" s="18">
        <v>43252</v>
      </c>
      <c r="AB90" s="18">
        <v>43282</v>
      </c>
      <c r="AC90" s="18">
        <v>43313</v>
      </c>
      <c r="AD90" s="18">
        <v>43344</v>
      </c>
      <c r="AE90" s="18">
        <v>43374</v>
      </c>
      <c r="AF90" s="18">
        <v>43405</v>
      </c>
      <c r="AG90" s="18">
        <v>43435</v>
      </c>
      <c r="AH90" s="18">
        <v>43466</v>
      </c>
      <c r="AI90" s="18">
        <v>43497</v>
      </c>
      <c r="AJ90" s="18">
        <v>43525</v>
      </c>
      <c r="AK90" s="18">
        <v>43556</v>
      </c>
      <c r="AL90" s="18">
        <v>43586</v>
      </c>
      <c r="AM90" s="18">
        <v>43617</v>
      </c>
      <c r="AN90" s="18">
        <v>43647</v>
      </c>
      <c r="AO90" s="18">
        <v>43678</v>
      </c>
      <c r="AP90" s="18">
        <v>43709</v>
      </c>
      <c r="AQ90" s="18">
        <v>43739</v>
      </c>
      <c r="AR90" s="18">
        <v>43770</v>
      </c>
      <c r="AS90" s="18">
        <v>43800</v>
      </c>
      <c r="AT90" s="18"/>
    </row>
    <row r="91" spans="21:46" x14ac:dyDescent="0.25">
      <c r="U91" s="17" t="s">
        <v>12</v>
      </c>
      <c r="V91" s="19"/>
      <c r="W91" s="19"/>
      <c r="X91" s="19"/>
      <c r="Y91" s="19"/>
      <c r="Z91" s="19"/>
      <c r="AA91" s="19">
        <v>0.24</v>
      </c>
      <c r="AB91" s="19">
        <v>0.35</v>
      </c>
      <c r="AC91" s="19">
        <v>0.34</v>
      </c>
      <c r="AD91" s="19">
        <v>0.32</v>
      </c>
      <c r="AE91" s="19">
        <v>0.38</v>
      </c>
      <c r="AF91" s="19">
        <v>0.55000000000000004</v>
      </c>
      <c r="AG91" s="19">
        <v>0</v>
      </c>
      <c r="AH91" s="20">
        <v>0.63636363636363635</v>
      </c>
      <c r="AI91" s="19">
        <v>1</v>
      </c>
      <c r="AJ91" s="21">
        <v>0</v>
      </c>
      <c r="AK91" s="20">
        <v>0</v>
      </c>
      <c r="AL91" s="20">
        <v>0</v>
      </c>
      <c r="AM91" s="20"/>
      <c r="AN91" s="20"/>
      <c r="AO91" s="20"/>
      <c r="AP91" s="20"/>
      <c r="AQ91" s="20"/>
      <c r="AR91" s="20"/>
      <c r="AS91" s="20"/>
    </row>
    <row r="92" spans="21:46" x14ac:dyDescent="0.25">
      <c r="U92" s="17" t="s">
        <v>9</v>
      </c>
      <c r="V92" s="19"/>
      <c r="W92" s="19"/>
      <c r="X92" s="19"/>
      <c r="Y92" s="19"/>
      <c r="Z92" s="19"/>
      <c r="AA92" s="19">
        <v>0.23</v>
      </c>
      <c r="AB92" s="19">
        <v>0.34</v>
      </c>
      <c r="AC92" s="19">
        <v>0.37</v>
      </c>
      <c r="AD92" s="19">
        <v>0.32</v>
      </c>
      <c r="AE92" s="19">
        <v>0.43</v>
      </c>
      <c r="AF92" s="19">
        <v>0.64</v>
      </c>
      <c r="AG92" s="19">
        <v>0</v>
      </c>
      <c r="AH92" s="20">
        <v>0.44444444444444442</v>
      </c>
      <c r="AI92" s="19">
        <v>0</v>
      </c>
      <c r="AJ92" s="21">
        <v>0</v>
      </c>
      <c r="AK92" s="20">
        <v>1</v>
      </c>
      <c r="AL92" s="20">
        <v>0</v>
      </c>
      <c r="AM92" s="20"/>
      <c r="AN92" s="20"/>
      <c r="AO92" s="20"/>
      <c r="AP92" s="20"/>
      <c r="AQ92" s="20"/>
      <c r="AR92" s="20"/>
      <c r="AS92" s="20"/>
    </row>
    <row r="93" spans="21:46" x14ac:dyDescent="0.25">
      <c r="U93" s="17" t="s">
        <v>11</v>
      </c>
      <c r="V93" s="19"/>
      <c r="W93" s="19"/>
      <c r="X93" s="19"/>
      <c r="Y93" s="19"/>
      <c r="Z93" s="19"/>
      <c r="AA93" s="19">
        <v>0.32</v>
      </c>
      <c r="AB93" s="19">
        <v>0.4</v>
      </c>
      <c r="AC93" s="19">
        <v>0.31</v>
      </c>
      <c r="AD93" s="19">
        <v>0.49</v>
      </c>
      <c r="AE93" s="19">
        <v>0.64</v>
      </c>
      <c r="AF93" s="19">
        <v>0.71</v>
      </c>
      <c r="AG93" s="19">
        <v>0</v>
      </c>
      <c r="AH93" s="20">
        <v>0.90909090909090906</v>
      </c>
      <c r="AI93" s="19">
        <v>0</v>
      </c>
      <c r="AJ93" s="21">
        <v>0</v>
      </c>
      <c r="AK93" s="20">
        <v>0</v>
      </c>
      <c r="AL93" s="20">
        <v>1</v>
      </c>
      <c r="AM93" s="20"/>
      <c r="AN93" s="20"/>
      <c r="AO93" s="20"/>
      <c r="AP93" s="20"/>
      <c r="AQ93" s="20"/>
      <c r="AR93" s="20"/>
      <c r="AS93" s="20"/>
    </row>
    <row r="94" spans="21:46" x14ac:dyDescent="0.25">
      <c r="U94" s="17" t="s">
        <v>10</v>
      </c>
      <c r="V94" s="19"/>
      <c r="W94" s="19"/>
      <c r="X94" s="19"/>
      <c r="Y94" s="19"/>
      <c r="AA94" s="19">
        <v>0.21</v>
      </c>
      <c r="AB94" s="19">
        <v>0.39</v>
      </c>
      <c r="AC94" s="19">
        <v>0.28999999999999998</v>
      </c>
      <c r="AD94" s="19">
        <v>0.25</v>
      </c>
      <c r="AE94" s="19">
        <v>0.5</v>
      </c>
      <c r="AF94" s="19">
        <v>0.33</v>
      </c>
      <c r="AG94" s="19">
        <v>0</v>
      </c>
      <c r="AH94" s="20">
        <v>0.75</v>
      </c>
      <c r="AI94" s="19">
        <v>0</v>
      </c>
      <c r="AJ94" s="21">
        <v>0</v>
      </c>
      <c r="AK94" s="20">
        <v>0</v>
      </c>
      <c r="AL94" s="20">
        <v>0</v>
      </c>
      <c r="AM94" s="20"/>
      <c r="AN94" s="20"/>
      <c r="AO94" s="20"/>
      <c r="AP94" s="20"/>
      <c r="AQ94" s="20"/>
      <c r="AR94" s="20"/>
      <c r="AS94" s="20"/>
    </row>
    <row r="95" spans="21:46" x14ac:dyDescent="0.25">
      <c r="U95" s="17" t="s">
        <v>8</v>
      </c>
      <c r="V95" s="19"/>
      <c r="W95" s="19"/>
      <c r="X95" s="19"/>
      <c r="Y95" s="19"/>
      <c r="Z95" s="19"/>
      <c r="AA95" s="19">
        <v>0.25</v>
      </c>
      <c r="AB95" s="19">
        <v>0.31</v>
      </c>
      <c r="AC95" s="19">
        <v>0.28000000000000003</v>
      </c>
      <c r="AD95" s="19">
        <v>0.36</v>
      </c>
      <c r="AE95" s="19">
        <v>0.41</v>
      </c>
      <c r="AF95" s="19">
        <v>0.36</v>
      </c>
      <c r="AG95" s="19">
        <v>0</v>
      </c>
      <c r="AH95" s="20">
        <v>0.41666666666666669</v>
      </c>
      <c r="AI95" s="19">
        <v>0</v>
      </c>
      <c r="AJ95" s="21">
        <v>0</v>
      </c>
      <c r="AK95" s="20">
        <v>0</v>
      </c>
      <c r="AL95" s="20">
        <v>0</v>
      </c>
      <c r="AM95" s="20"/>
      <c r="AN95" s="20"/>
      <c r="AO95" s="20"/>
      <c r="AP95" s="20"/>
      <c r="AQ95" s="20"/>
      <c r="AR95" s="20"/>
      <c r="AS95" s="20"/>
    </row>
    <row r="96" spans="21:46" x14ac:dyDescent="0.25">
      <c r="U96" s="17" t="s">
        <v>7</v>
      </c>
      <c r="V96" s="19"/>
      <c r="W96" s="19"/>
      <c r="X96" s="19"/>
      <c r="Y96" s="19"/>
      <c r="Z96" s="19"/>
      <c r="AA96" s="19">
        <v>0.19</v>
      </c>
      <c r="AB96" s="19">
        <v>0.3</v>
      </c>
      <c r="AC96" s="19">
        <v>0.13</v>
      </c>
      <c r="AD96" s="19">
        <v>0.27</v>
      </c>
      <c r="AE96" s="19">
        <v>0.5</v>
      </c>
      <c r="AF96" s="19">
        <v>0.25</v>
      </c>
      <c r="AG96" s="19">
        <v>0</v>
      </c>
      <c r="AH96" s="20">
        <v>0</v>
      </c>
      <c r="AI96" s="19">
        <v>0</v>
      </c>
      <c r="AJ96" s="21">
        <v>0</v>
      </c>
      <c r="AK96" s="20">
        <v>0</v>
      </c>
      <c r="AL96" s="20">
        <v>0</v>
      </c>
      <c r="AM96" s="20"/>
      <c r="AN96" s="20"/>
      <c r="AO96" s="20"/>
      <c r="AP96" s="20"/>
      <c r="AQ96" s="20"/>
      <c r="AR96" s="20"/>
      <c r="AS96" s="20"/>
    </row>
    <row r="97" spans="21:46" x14ac:dyDescent="0.25">
      <c r="U97" s="17" t="s">
        <v>6</v>
      </c>
      <c r="V97" s="19"/>
      <c r="W97" s="19"/>
      <c r="X97" s="19"/>
      <c r="Y97" s="19"/>
      <c r="Z97" s="19"/>
      <c r="AA97" s="19">
        <v>0.14000000000000001</v>
      </c>
      <c r="AB97" s="19">
        <v>0.24</v>
      </c>
      <c r="AC97" s="19">
        <v>0.33</v>
      </c>
      <c r="AD97" s="19">
        <v>0.42</v>
      </c>
      <c r="AE97" s="19">
        <v>0.33</v>
      </c>
      <c r="AF97" s="19">
        <v>0.4</v>
      </c>
      <c r="AG97" s="19">
        <v>0</v>
      </c>
      <c r="AH97" s="20">
        <v>0.42857142857142855</v>
      </c>
      <c r="AI97" s="19">
        <v>0</v>
      </c>
      <c r="AJ97" s="21">
        <v>0</v>
      </c>
      <c r="AK97" s="20">
        <v>0</v>
      </c>
      <c r="AL97" s="20">
        <v>0</v>
      </c>
      <c r="AM97" s="20"/>
      <c r="AN97" s="20"/>
      <c r="AO97" s="20"/>
      <c r="AP97" s="20"/>
      <c r="AQ97" s="20"/>
      <c r="AR97" s="20"/>
      <c r="AS97" s="20"/>
    </row>
    <row r="98" spans="21:46" x14ac:dyDescent="0.25">
      <c r="U98" s="17" t="s">
        <v>5</v>
      </c>
      <c r="V98" s="19"/>
      <c r="W98" s="19"/>
      <c r="X98" s="19"/>
      <c r="Y98" s="19"/>
      <c r="Z98" s="19"/>
      <c r="AA98" s="19">
        <v>0.28000000000000003</v>
      </c>
      <c r="AB98" s="19">
        <v>0.3</v>
      </c>
      <c r="AC98" s="19">
        <v>0.36</v>
      </c>
      <c r="AD98" s="19">
        <v>0.43</v>
      </c>
      <c r="AE98" s="19">
        <v>0.39</v>
      </c>
      <c r="AF98" s="19">
        <v>0.56999999999999995</v>
      </c>
      <c r="AG98" s="19">
        <v>0.28999999999999998</v>
      </c>
      <c r="AH98" s="20">
        <v>0.5714285714285714</v>
      </c>
      <c r="AI98" s="19">
        <v>0.28999999999999998</v>
      </c>
      <c r="AJ98" s="21">
        <v>0.28999999999999998</v>
      </c>
      <c r="AK98" s="20">
        <v>0</v>
      </c>
      <c r="AL98" s="20">
        <v>0.5</v>
      </c>
      <c r="AM98" s="20"/>
      <c r="AN98" s="20"/>
      <c r="AO98" s="20"/>
      <c r="AP98" s="20"/>
      <c r="AQ98" s="20"/>
      <c r="AR98" s="20"/>
      <c r="AS98" s="20"/>
    </row>
    <row r="99" spans="21:46" x14ac:dyDescent="0.25">
      <c r="U99" s="17" t="s">
        <v>4</v>
      </c>
      <c r="V99" s="19"/>
      <c r="W99" s="19"/>
      <c r="X99" s="19"/>
      <c r="Y99" s="19"/>
      <c r="Z99" s="19"/>
      <c r="AA99" s="19">
        <v>0.28999999999999998</v>
      </c>
      <c r="AB99" s="19">
        <v>0.3</v>
      </c>
      <c r="AC99" s="19">
        <v>0.41</v>
      </c>
      <c r="AD99" s="19">
        <v>0.38</v>
      </c>
      <c r="AE99" s="19">
        <v>0.51</v>
      </c>
      <c r="AF99" s="19">
        <v>0.59</v>
      </c>
      <c r="AG99" s="19">
        <v>1</v>
      </c>
      <c r="AH99" s="20">
        <v>0.25</v>
      </c>
      <c r="AI99" s="19">
        <v>0.5</v>
      </c>
      <c r="AJ99" s="21">
        <v>1</v>
      </c>
      <c r="AK99" s="20">
        <v>1</v>
      </c>
      <c r="AL99" s="20">
        <v>1</v>
      </c>
      <c r="AM99" s="20"/>
      <c r="AN99" s="20"/>
      <c r="AO99" s="20"/>
      <c r="AP99" s="20"/>
      <c r="AQ99" s="20"/>
      <c r="AR99" s="20"/>
      <c r="AS99" s="20"/>
    </row>
    <row r="100" spans="21:46" x14ac:dyDescent="0.25">
      <c r="U100" s="17" t="s">
        <v>38</v>
      </c>
      <c r="V100" s="19"/>
      <c r="W100" s="19"/>
      <c r="X100" s="19"/>
      <c r="Y100" s="19"/>
      <c r="Z100" s="19"/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20">
        <v>0</v>
      </c>
      <c r="AI100" s="19">
        <v>1</v>
      </c>
      <c r="AJ100" s="21">
        <v>0</v>
      </c>
      <c r="AK100" s="20">
        <v>0</v>
      </c>
      <c r="AL100" s="20">
        <v>1</v>
      </c>
      <c r="AM100" s="20"/>
      <c r="AN100" s="20"/>
      <c r="AO100" s="20"/>
      <c r="AP100" s="20"/>
      <c r="AQ100" s="20"/>
      <c r="AR100" s="20"/>
      <c r="AS100" s="20"/>
    </row>
    <row r="101" spans="21:46" x14ac:dyDescent="0.25">
      <c r="U101" s="17" t="s">
        <v>3</v>
      </c>
      <c r="V101" s="19"/>
      <c r="W101" s="19"/>
      <c r="X101" s="19"/>
      <c r="Y101" s="19"/>
      <c r="Z101" s="19"/>
      <c r="AA101" s="19">
        <v>0.64</v>
      </c>
      <c r="AB101" s="19">
        <v>0.33</v>
      </c>
      <c r="AC101" s="19">
        <v>0.43</v>
      </c>
      <c r="AD101" s="19">
        <v>0.56999999999999995</v>
      </c>
      <c r="AE101" s="19">
        <v>0.63</v>
      </c>
      <c r="AF101" s="19">
        <v>0.83</v>
      </c>
      <c r="AG101" s="19">
        <v>0</v>
      </c>
      <c r="AH101" s="20">
        <v>1</v>
      </c>
      <c r="AI101" s="19">
        <v>0</v>
      </c>
      <c r="AJ101" s="21">
        <v>0</v>
      </c>
      <c r="AK101" s="20">
        <v>0</v>
      </c>
      <c r="AL101" s="20">
        <v>0</v>
      </c>
      <c r="AM101" s="20"/>
      <c r="AN101" s="20"/>
      <c r="AO101" s="20"/>
      <c r="AP101" s="20"/>
      <c r="AQ101" s="20"/>
      <c r="AR101" s="20"/>
      <c r="AS101" s="20"/>
    </row>
    <row r="102" spans="21:46" x14ac:dyDescent="0.25">
      <c r="U102" s="17" t="s">
        <v>2</v>
      </c>
      <c r="V102" s="19"/>
      <c r="W102" s="19"/>
      <c r="X102" s="19"/>
      <c r="Y102" s="19"/>
      <c r="Z102" s="19"/>
      <c r="AA102" s="19">
        <v>0.32</v>
      </c>
      <c r="AB102" s="19">
        <v>0.32</v>
      </c>
      <c r="AC102" s="19">
        <v>0.45</v>
      </c>
      <c r="AD102" s="19">
        <v>0.38</v>
      </c>
      <c r="AE102" s="19">
        <v>0.38</v>
      </c>
      <c r="AF102" s="19">
        <v>0.42</v>
      </c>
      <c r="AG102" s="19">
        <v>0</v>
      </c>
      <c r="AH102" s="20">
        <v>0.33333333333333331</v>
      </c>
      <c r="AI102" s="19">
        <v>0</v>
      </c>
      <c r="AJ102" s="21">
        <v>0</v>
      </c>
      <c r="AK102" s="20">
        <v>0</v>
      </c>
      <c r="AL102" s="20">
        <v>0</v>
      </c>
      <c r="AM102" s="20"/>
      <c r="AN102" s="20"/>
      <c r="AO102" s="20"/>
      <c r="AP102" s="20"/>
      <c r="AQ102" s="20"/>
      <c r="AR102" s="20"/>
      <c r="AS102" s="20"/>
    </row>
    <row r="103" spans="21:46" x14ac:dyDescent="0.25">
      <c r="U103" s="17" t="s">
        <v>0</v>
      </c>
      <c r="V103" s="19"/>
      <c r="W103" s="19"/>
      <c r="X103" s="19"/>
      <c r="Y103" s="19"/>
      <c r="Z103" s="19"/>
      <c r="AA103" s="19">
        <v>0.42</v>
      </c>
      <c r="AB103" s="19">
        <v>0.41</v>
      </c>
      <c r="AC103" s="19">
        <v>0.49</v>
      </c>
      <c r="AD103" s="19">
        <v>0.59</v>
      </c>
      <c r="AE103" s="19">
        <v>0.67</v>
      </c>
      <c r="AF103" s="19">
        <v>0.47</v>
      </c>
      <c r="AG103" s="19">
        <v>0</v>
      </c>
      <c r="AH103" s="19">
        <v>0.67</v>
      </c>
      <c r="AI103" s="19">
        <v>0</v>
      </c>
      <c r="AJ103" s="21">
        <v>1</v>
      </c>
      <c r="AK103" s="20">
        <v>0</v>
      </c>
      <c r="AL103" s="20">
        <v>0</v>
      </c>
      <c r="AM103" s="20"/>
      <c r="AN103" s="20"/>
      <c r="AO103" s="20"/>
      <c r="AP103" s="20"/>
      <c r="AQ103" s="20"/>
      <c r="AR103" s="20"/>
      <c r="AS103" s="20"/>
    </row>
    <row r="106" spans="21:46" x14ac:dyDescent="0.25">
      <c r="U106" s="17" t="s">
        <v>17</v>
      </c>
    </row>
    <row r="107" spans="21:46" x14ac:dyDescent="0.25">
      <c r="V107" s="18">
        <v>43101</v>
      </c>
      <c r="W107" s="18">
        <v>43132</v>
      </c>
      <c r="X107" s="18">
        <v>43160</v>
      </c>
      <c r="Y107" s="18">
        <v>43191</v>
      </c>
      <c r="Z107" s="18">
        <v>43221</v>
      </c>
      <c r="AA107" s="18">
        <v>43252</v>
      </c>
      <c r="AB107" s="18">
        <v>43282</v>
      </c>
      <c r="AC107" s="18">
        <v>43313</v>
      </c>
      <c r="AD107" s="18">
        <v>43344</v>
      </c>
      <c r="AE107" s="18">
        <v>43374</v>
      </c>
      <c r="AF107" s="18">
        <v>43405</v>
      </c>
      <c r="AG107" s="18">
        <v>43435</v>
      </c>
      <c r="AH107" s="18">
        <v>43466</v>
      </c>
      <c r="AI107" s="18">
        <v>43497</v>
      </c>
      <c r="AJ107" s="18">
        <v>43525</v>
      </c>
      <c r="AK107" s="18">
        <v>43556</v>
      </c>
      <c r="AL107" s="18">
        <v>43586</v>
      </c>
      <c r="AM107" s="18">
        <v>43617</v>
      </c>
      <c r="AN107" s="18">
        <v>43647</v>
      </c>
      <c r="AO107" s="18">
        <v>43678</v>
      </c>
      <c r="AP107" s="18">
        <v>43709</v>
      </c>
      <c r="AQ107" s="18">
        <v>43739</v>
      </c>
      <c r="AR107" s="18">
        <v>43770</v>
      </c>
      <c r="AS107" s="18">
        <v>43800</v>
      </c>
      <c r="AT107" s="18"/>
    </row>
    <row r="108" spans="21:46" x14ac:dyDescent="0.25">
      <c r="U108" s="17" t="s">
        <v>12</v>
      </c>
      <c r="V108" s="19"/>
      <c r="W108" s="19"/>
      <c r="X108" s="19"/>
      <c r="Y108" s="19"/>
      <c r="Z108" s="19"/>
      <c r="AA108" s="19">
        <v>1</v>
      </c>
      <c r="AB108" s="19">
        <v>1</v>
      </c>
      <c r="AC108" s="19">
        <v>1</v>
      </c>
      <c r="AD108" s="19">
        <v>1</v>
      </c>
      <c r="AE108" s="19">
        <v>1</v>
      </c>
      <c r="AF108" s="19">
        <v>1</v>
      </c>
      <c r="AG108" s="19">
        <v>1</v>
      </c>
      <c r="AH108" s="19">
        <v>1</v>
      </c>
      <c r="AI108" s="19">
        <v>1</v>
      </c>
      <c r="AJ108" s="19">
        <v>1</v>
      </c>
      <c r="AK108" s="20">
        <v>1</v>
      </c>
      <c r="AL108" s="20">
        <v>1</v>
      </c>
      <c r="AM108" s="20"/>
      <c r="AN108" s="20"/>
      <c r="AO108" s="20"/>
      <c r="AP108" s="20"/>
      <c r="AQ108" s="20"/>
      <c r="AR108" s="20"/>
      <c r="AS108" s="20"/>
      <c r="AT108" s="20"/>
    </row>
    <row r="109" spans="21:46" x14ac:dyDescent="0.25">
      <c r="U109" s="17" t="s">
        <v>9</v>
      </c>
      <c r="V109" s="19"/>
      <c r="W109" s="19"/>
      <c r="X109" s="19"/>
      <c r="Y109" s="19"/>
      <c r="Z109" s="19"/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0</v>
      </c>
      <c r="AI109" s="19">
        <v>0</v>
      </c>
      <c r="AJ109" s="19">
        <v>1</v>
      </c>
      <c r="AK109" s="20">
        <v>1</v>
      </c>
      <c r="AL109" s="20">
        <v>0</v>
      </c>
      <c r="AM109" s="20"/>
      <c r="AN109" s="20"/>
      <c r="AO109" s="20"/>
      <c r="AP109" s="20"/>
      <c r="AQ109" s="20"/>
      <c r="AR109" s="20"/>
      <c r="AS109" s="20"/>
      <c r="AT109" s="20"/>
    </row>
    <row r="110" spans="21:46" x14ac:dyDescent="0.25">
      <c r="U110" s="17" t="s">
        <v>11</v>
      </c>
      <c r="V110" s="19"/>
      <c r="W110" s="19"/>
      <c r="X110" s="19"/>
      <c r="Y110" s="19"/>
      <c r="Z110" s="19"/>
      <c r="AA110" s="19">
        <v>0</v>
      </c>
      <c r="AB110" s="19">
        <v>0</v>
      </c>
      <c r="AC110" s="19">
        <v>0.5</v>
      </c>
      <c r="AD110" s="19">
        <v>0</v>
      </c>
      <c r="AE110" s="19">
        <v>1</v>
      </c>
      <c r="AF110" s="19">
        <v>0</v>
      </c>
      <c r="AG110" s="19">
        <v>0</v>
      </c>
      <c r="AH110" s="19">
        <v>0</v>
      </c>
      <c r="AI110" s="19">
        <v>0</v>
      </c>
      <c r="AJ110" s="19">
        <v>1</v>
      </c>
      <c r="AK110" s="20">
        <v>1</v>
      </c>
      <c r="AL110" s="20">
        <v>1</v>
      </c>
      <c r="AM110" s="20"/>
      <c r="AN110" s="20"/>
      <c r="AO110" s="20"/>
      <c r="AP110" s="20"/>
      <c r="AQ110" s="20"/>
      <c r="AR110" s="20"/>
      <c r="AS110" s="20"/>
      <c r="AT110" s="20"/>
    </row>
    <row r="111" spans="21:46" x14ac:dyDescent="0.25">
      <c r="U111" s="17" t="s">
        <v>10</v>
      </c>
      <c r="V111" s="19"/>
      <c r="W111" s="19"/>
      <c r="X111" s="19"/>
      <c r="Y111" s="19"/>
      <c r="Z111" s="19"/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0</v>
      </c>
      <c r="AJ111" s="19">
        <v>0</v>
      </c>
      <c r="AK111" s="20">
        <v>0</v>
      </c>
      <c r="AL111" s="20">
        <v>0</v>
      </c>
      <c r="AM111" s="20"/>
      <c r="AN111" s="20"/>
      <c r="AO111" s="20"/>
      <c r="AP111" s="20"/>
      <c r="AQ111" s="20"/>
      <c r="AR111" s="20"/>
      <c r="AS111" s="20"/>
      <c r="AT111" s="20"/>
    </row>
    <row r="112" spans="21:46" x14ac:dyDescent="0.25">
      <c r="U112" s="17" t="s">
        <v>8</v>
      </c>
      <c r="V112" s="19"/>
      <c r="W112" s="19"/>
      <c r="X112" s="19"/>
      <c r="Y112" s="19"/>
      <c r="Z112" s="19"/>
      <c r="AA112" s="19">
        <v>0</v>
      </c>
      <c r="AB112" s="19">
        <v>1</v>
      </c>
      <c r="AC112" s="19">
        <v>0</v>
      </c>
      <c r="AD112" s="19">
        <v>0</v>
      </c>
      <c r="AE112" s="19">
        <v>0</v>
      </c>
      <c r="AF112" s="19">
        <v>0</v>
      </c>
      <c r="AG112" s="19">
        <v>1</v>
      </c>
      <c r="AH112" s="19">
        <v>1</v>
      </c>
      <c r="AI112" s="19">
        <v>1</v>
      </c>
      <c r="AJ112" s="19">
        <v>1</v>
      </c>
      <c r="AK112" s="20">
        <v>1</v>
      </c>
      <c r="AL112" s="20">
        <v>1</v>
      </c>
      <c r="AM112" s="20"/>
      <c r="AN112" s="20"/>
      <c r="AO112" s="20"/>
      <c r="AP112" s="20"/>
      <c r="AQ112" s="20"/>
      <c r="AR112" s="20"/>
      <c r="AS112" s="20"/>
      <c r="AT112" s="20"/>
    </row>
    <row r="113" spans="21:46" x14ac:dyDescent="0.25">
      <c r="U113" s="17" t="s">
        <v>7</v>
      </c>
      <c r="V113" s="19"/>
      <c r="W113" s="19"/>
      <c r="X113" s="19"/>
      <c r="Y113" s="19"/>
      <c r="Z113" s="19"/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1</v>
      </c>
      <c r="AG113" s="19">
        <v>0</v>
      </c>
      <c r="AH113" s="19">
        <v>0</v>
      </c>
      <c r="AI113" s="19">
        <v>0</v>
      </c>
      <c r="AJ113" s="19">
        <v>1</v>
      </c>
      <c r="AK113" s="20">
        <v>1</v>
      </c>
      <c r="AL113" s="20">
        <v>1</v>
      </c>
      <c r="AM113" s="20"/>
      <c r="AN113" s="20"/>
      <c r="AO113" s="20"/>
      <c r="AP113" s="20"/>
      <c r="AQ113" s="20"/>
      <c r="AR113" s="20"/>
      <c r="AS113" s="20"/>
      <c r="AT113" s="20"/>
    </row>
    <row r="114" spans="21:46" x14ac:dyDescent="0.25">
      <c r="U114" s="17" t="s">
        <v>6</v>
      </c>
      <c r="V114" s="19"/>
      <c r="W114" s="19"/>
      <c r="X114" s="19"/>
      <c r="Y114" s="19"/>
      <c r="Z114" s="19"/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20">
        <v>0</v>
      </c>
      <c r="AL114" s="20">
        <v>0</v>
      </c>
      <c r="AM114" s="20"/>
      <c r="AN114" s="20"/>
      <c r="AO114" s="20"/>
      <c r="AP114" s="20"/>
      <c r="AQ114" s="20"/>
      <c r="AR114" s="20"/>
      <c r="AS114" s="20"/>
      <c r="AT114" s="20"/>
    </row>
    <row r="115" spans="21:46" x14ac:dyDescent="0.25">
      <c r="U115" s="17" t="s">
        <v>5</v>
      </c>
      <c r="V115" s="19"/>
      <c r="W115" s="19"/>
      <c r="X115" s="19"/>
      <c r="Y115" s="19"/>
      <c r="Z115" s="19"/>
      <c r="AA115" s="19">
        <v>1</v>
      </c>
      <c r="AB115" s="19">
        <v>1</v>
      </c>
      <c r="AC115" s="19">
        <v>1</v>
      </c>
      <c r="AD115" s="19">
        <v>0.26</v>
      </c>
      <c r="AE115" s="19">
        <v>1</v>
      </c>
      <c r="AF115" s="19">
        <v>1</v>
      </c>
      <c r="AG115" s="19">
        <v>1</v>
      </c>
      <c r="AH115" s="19">
        <v>1</v>
      </c>
      <c r="AI115" s="19">
        <v>1</v>
      </c>
      <c r="AJ115" s="19">
        <v>1</v>
      </c>
      <c r="AK115" s="20">
        <v>1</v>
      </c>
      <c r="AL115" s="20">
        <v>1</v>
      </c>
      <c r="AM115" s="20"/>
      <c r="AN115" s="20"/>
      <c r="AO115" s="20"/>
      <c r="AP115" s="20"/>
      <c r="AQ115" s="20"/>
      <c r="AR115" s="20"/>
      <c r="AS115" s="20"/>
      <c r="AT115" s="20"/>
    </row>
    <row r="116" spans="21:46" x14ac:dyDescent="0.25">
      <c r="U116" s="17" t="s">
        <v>4</v>
      </c>
      <c r="V116" s="19"/>
      <c r="W116" s="19"/>
      <c r="X116" s="19"/>
      <c r="Y116" s="19"/>
      <c r="Z116" s="19"/>
      <c r="AA116" s="19">
        <v>1</v>
      </c>
      <c r="AB116" s="19">
        <v>1</v>
      </c>
      <c r="AC116" s="19">
        <v>1</v>
      </c>
      <c r="AD116" s="19">
        <v>0.09</v>
      </c>
      <c r="AE116" s="19">
        <v>1</v>
      </c>
      <c r="AF116" s="19">
        <v>1</v>
      </c>
      <c r="AG116" s="19">
        <v>1</v>
      </c>
      <c r="AH116" s="19">
        <v>1</v>
      </c>
      <c r="AI116" s="19">
        <v>1</v>
      </c>
      <c r="AJ116" s="19">
        <v>1</v>
      </c>
      <c r="AK116" s="20">
        <v>1</v>
      </c>
      <c r="AL116" s="20">
        <v>1</v>
      </c>
      <c r="AM116" s="20"/>
      <c r="AN116" s="20"/>
      <c r="AO116" s="20"/>
      <c r="AP116" s="20"/>
      <c r="AQ116" s="20"/>
      <c r="AR116" s="20"/>
      <c r="AS116" s="20"/>
      <c r="AT116" s="20"/>
    </row>
    <row r="117" spans="21:46" x14ac:dyDescent="0.25">
      <c r="U117" s="17" t="s">
        <v>38</v>
      </c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>
        <v>1</v>
      </c>
      <c r="AI117" s="19">
        <v>0</v>
      </c>
      <c r="AJ117" s="19">
        <v>1</v>
      </c>
      <c r="AK117" s="20">
        <v>1</v>
      </c>
      <c r="AL117" s="20">
        <v>1</v>
      </c>
      <c r="AM117" s="20"/>
      <c r="AN117" s="20"/>
      <c r="AO117" s="20"/>
      <c r="AP117" s="20"/>
      <c r="AQ117" s="20"/>
      <c r="AR117" s="20"/>
      <c r="AS117" s="20"/>
      <c r="AT117" s="20"/>
    </row>
    <row r="118" spans="21:46" x14ac:dyDescent="0.25">
      <c r="U118" s="17" t="s">
        <v>3</v>
      </c>
      <c r="V118" s="19"/>
      <c r="W118" s="19"/>
      <c r="X118" s="19"/>
      <c r="Y118" s="19"/>
      <c r="Z118" s="19"/>
      <c r="AA118" s="19">
        <v>0</v>
      </c>
      <c r="AB118" s="19">
        <v>1</v>
      </c>
      <c r="AC118" s="19">
        <v>0</v>
      </c>
      <c r="AD118" s="19">
        <v>1</v>
      </c>
      <c r="AE118" s="19">
        <v>1</v>
      </c>
      <c r="AF118" s="19">
        <v>0</v>
      </c>
      <c r="AG118" s="19">
        <v>1</v>
      </c>
      <c r="AH118" s="19">
        <v>1</v>
      </c>
      <c r="AI118" s="19">
        <v>1</v>
      </c>
      <c r="AJ118" s="19">
        <v>1</v>
      </c>
      <c r="AK118" s="20">
        <v>0</v>
      </c>
      <c r="AL118" s="20">
        <v>0</v>
      </c>
      <c r="AM118" s="20"/>
      <c r="AN118" s="20"/>
      <c r="AO118" s="20"/>
      <c r="AP118" s="20"/>
      <c r="AQ118" s="20"/>
      <c r="AR118" s="20"/>
      <c r="AS118" s="20"/>
      <c r="AT118" s="20"/>
    </row>
    <row r="119" spans="21:46" x14ac:dyDescent="0.25">
      <c r="U119" s="17" t="s">
        <v>2</v>
      </c>
      <c r="V119" s="19"/>
      <c r="W119" s="19"/>
      <c r="X119" s="19"/>
      <c r="Y119" s="19"/>
      <c r="Z119" s="19"/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20">
        <v>0</v>
      </c>
      <c r="AL119" s="20">
        <v>0</v>
      </c>
      <c r="AM119" s="20"/>
      <c r="AN119" s="20"/>
      <c r="AO119" s="20"/>
      <c r="AP119" s="20"/>
      <c r="AQ119" s="20"/>
      <c r="AR119" s="20"/>
      <c r="AS119" s="20"/>
      <c r="AT119" s="20"/>
    </row>
    <row r="120" spans="21:46" x14ac:dyDescent="0.25">
      <c r="U120" s="17" t="s">
        <v>0</v>
      </c>
      <c r="V120" s="19"/>
      <c r="W120" s="19"/>
      <c r="X120" s="19"/>
      <c r="Y120" s="19"/>
      <c r="Z120" s="19"/>
      <c r="AA120" s="19">
        <v>0</v>
      </c>
      <c r="AB120" s="19">
        <v>1</v>
      </c>
      <c r="AC120" s="19">
        <v>0</v>
      </c>
      <c r="AD120" s="19">
        <v>0</v>
      </c>
      <c r="AE120" s="19">
        <v>0</v>
      </c>
      <c r="AF120" s="19">
        <v>1</v>
      </c>
      <c r="AG120" s="19">
        <v>0</v>
      </c>
      <c r="AH120" s="19">
        <v>1</v>
      </c>
      <c r="AI120" s="19">
        <v>1</v>
      </c>
      <c r="AJ120" s="19">
        <v>0</v>
      </c>
      <c r="AK120" s="20">
        <v>1</v>
      </c>
      <c r="AL120" s="20">
        <v>1</v>
      </c>
      <c r="AM120" s="20"/>
      <c r="AN120" s="20"/>
      <c r="AO120" s="20"/>
      <c r="AP120" s="20"/>
      <c r="AQ120" s="20"/>
      <c r="AR120" s="20"/>
      <c r="AS120" s="20"/>
      <c r="AT120" s="20"/>
    </row>
    <row r="123" spans="21:46" x14ac:dyDescent="0.25">
      <c r="U123" s="17" t="s">
        <v>16</v>
      </c>
    </row>
    <row r="124" spans="21:46" x14ac:dyDescent="0.25">
      <c r="V124" s="18">
        <v>43101</v>
      </c>
      <c r="W124" s="18">
        <v>43132</v>
      </c>
      <c r="X124" s="18">
        <v>43160</v>
      </c>
      <c r="Y124" s="18">
        <v>43191</v>
      </c>
      <c r="Z124" s="18">
        <v>43221</v>
      </c>
      <c r="AA124" s="18">
        <v>43252</v>
      </c>
      <c r="AB124" s="18">
        <v>43282</v>
      </c>
      <c r="AC124" s="18">
        <v>43313</v>
      </c>
      <c r="AD124" s="18">
        <v>43344</v>
      </c>
      <c r="AE124" s="18">
        <v>43374</v>
      </c>
      <c r="AF124" s="18">
        <v>43405</v>
      </c>
      <c r="AG124" s="18">
        <v>43435</v>
      </c>
      <c r="AH124" s="18">
        <v>43466</v>
      </c>
      <c r="AI124" s="18">
        <v>43497</v>
      </c>
      <c r="AJ124" s="18">
        <v>43525</v>
      </c>
      <c r="AK124" s="18">
        <v>43556</v>
      </c>
      <c r="AL124" s="18">
        <v>43586</v>
      </c>
      <c r="AM124" s="18">
        <v>43617</v>
      </c>
      <c r="AN124" s="18">
        <v>43647</v>
      </c>
      <c r="AO124" s="18">
        <v>43678</v>
      </c>
      <c r="AP124" s="18">
        <v>43709</v>
      </c>
      <c r="AQ124" s="18">
        <v>43739</v>
      </c>
      <c r="AR124" s="18">
        <v>43770</v>
      </c>
      <c r="AS124" s="18">
        <v>43800</v>
      </c>
      <c r="AT124" s="18"/>
    </row>
    <row r="125" spans="21:46" x14ac:dyDescent="0.25">
      <c r="U125" s="17" t="s">
        <v>12</v>
      </c>
      <c r="V125" s="19"/>
      <c r="W125" s="19"/>
      <c r="X125" s="19"/>
      <c r="Y125" s="19"/>
      <c r="Z125" s="19"/>
      <c r="AA125" s="19">
        <v>0.77</v>
      </c>
      <c r="AB125" s="19">
        <v>0.6</v>
      </c>
      <c r="AC125" s="19">
        <v>0.45</v>
      </c>
      <c r="AD125" s="19">
        <v>0.38</v>
      </c>
      <c r="AE125" s="19">
        <v>0.3</v>
      </c>
      <c r="AF125" s="19">
        <v>0.24</v>
      </c>
      <c r="AG125" s="20">
        <v>0.4030465212021408</v>
      </c>
      <c r="AH125" s="20">
        <v>0.31591530054644806</v>
      </c>
      <c r="AI125" s="20">
        <v>0.23397913561847988</v>
      </c>
      <c r="AJ125" s="19">
        <v>0.3271285763529817</v>
      </c>
      <c r="AK125" s="20">
        <v>0.27002023706273487</v>
      </c>
      <c r="AL125" s="20">
        <v>0.2094201063560395</v>
      </c>
      <c r="AM125" s="20"/>
      <c r="AN125" s="20"/>
      <c r="AO125" s="20"/>
      <c r="AP125" s="20"/>
      <c r="AQ125" s="20"/>
      <c r="AR125" s="20"/>
      <c r="AS125" s="20"/>
      <c r="AT125" s="20"/>
    </row>
    <row r="126" spans="21:46" x14ac:dyDescent="0.25">
      <c r="U126" s="17" t="s">
        <v>9</v>
      </c>
      <c r="V126" s="19"/>
      <c r="W126" s="19"/>
      <c r="X126" s="19"/>
      <c r="Y126" s="19"/>
      <c r="Z126" s="19"/>
      <c r="AA126" s="19">
        <v>0.69</v>
      </c>
      <c r="AB126" s="19">
        <v>0.64</v>
      </c>
      <c r="AC126" s="19">
        <v>0.57999999999999996</v>
      </c>
      <c r="AD126" s="19">
        <v>0.55000000000000004</v>
      </c>
      <c r="AE126" s="19">
        <v>0.49</v>
      </c>
      <c r="AF126" s="19">
        <v>0.42</v>
      </c>
      <c r="AG126" s="20">
        <v>0.63919052319842051</v>
      </c>
      <c r="AH126" s="20">
        <v>0.52075812274368227</v>
      </c>
      <c r="AI126" s="20">
        <v>0.41962421711899789</v>
      </c>
      <c r="AJ126" s="19">
        <v>0.60580708661417326</v>
      </c>
      <c r="AK126" s="20">
        <v>0.50872483221476505</v>
      </c>
      <c r="AL126" s="20">
        <v>0.38844028899277516</v>
      </c>
      <c r="AM126" s="20"/>
      <c r="AN126" s="20"/>
      <c r="AO126" s="20"/>
      <c r="AP126" s="20"/>
      <c r="AQ126" s="20"/>
      <c r="AR126" s="20"/>
      <c r="AS126" s="20"/>
      <c r="AT126" s="20"/>
    </row>
    <row r="127" spans="21:46" x14ac:dyDescent="0.25">
      <c r="U127" s="17" t="s">
        <v>11</v>
      </c>
      <c r="V127" s="19"/>
      <c r="W127" s="19"/>
      <c r="X127" s="19"/>
      <c r="Y127" s="19"/>
      <c r="Z127" s="19"/>
      <c r="AA127" s="19">
        <v>0.42</v>
      </c>
      <c r="AB127" s="19">
        <v>0.39</v>
      </c>
      <c r="AC127" s="19">
        <v>0.35</v>
      </c>
      <c r="AD127" s="19">
        <v>0.33</v>
      </c>
      <c r="AE127" s="19">
        <v>0.31</v>
      </c>
      <c r="AF127" s="19">
        <v>0.28000000000000003</v>
      </c>
      <c r="AG127" s="20">
        <v>0.38325281803542671</v>
      </c>
      <c r="AH127" s="20">
        <v>0.36737692872887584</v>
      </c>
      <c r="AI127" s="20">
        <v>0.29918032786885246</v>
      </c>
      <c r="AJ127" s="19">
        <v>0.33244857332448574</v>
      </c>
      <c r="AK127" s="20">
        <v>0.30839975475168607</v>
      </c>
      <c r="AL127" s="20">
        <v>0.2672018348623853</v>
      </c>
      <c r="AM127" s="20"/>
      <c r="AN127" s="20"/>
      <c r="AO127" s="20"/>
      <c r="AP127" s="20"/>
      <c r="AQ127" s="20"/>
      <c r="AR127" s="20"/>
      <c r="AS127" s="20"/>
      <c r="AT127" s="20"/>
    </row>
    <row r="128" spans="21:46" x14ac:dyDescent="0.25">
      <c r="U128" s="17" t="s">
        <v>10</v>
      </c>
      <c r="V128" s="19"/>
      <c r="W128" s="19"/>
      <c r="X128" s="19"/>
      <c r="Y128" s="19"/>
      <c r="AA128" s="19">
        <v>0.32</v>
      </c>
      <c r="AB128" s="19">
        <v>0.73</v>
      </c>
      <c r="AC128" s="19">
        <v>0.26</v>
      </c>
      <c r="AD128" s="19">
        <v>0.22</v>
      </c>
      <c r="AE128" s="19">
        <v>0.19</v>
      </c>
      <c r="AF128" s="19">
        <v>0.17</v>
      </c>
      <c r="AG128" s="20">
        <v>0.23539232053422371</v>
      </c>
      <c r="AH128" s="20">
        <v>0.21070234113712374</v>
      </c>
      <c r="AI128" s="20">
        <v>0.17018072289156627</v>
      </c>
      <c r="AJ128" s="19">
        <v>0.20775193798449612</v>
      </c>
      <c r="AK128" s="20">
        <v>0.19910179640718562</v>
      </c>
      <c r="AL128" s="20">
        <v>0.17477203647416414</v>
      </c>
      <c r="AM128" s="20"/>
      <c r="AN128" s="20"/>
      <c r="AO128" s="20"/>
      <c r="AP128" s="20"/>
      <c r="AQ128" s="20"/>
      <c r="AR128" s="20"/>
      <c r="AS128" s="20"/>
      <c r="AT128" s="20"/>
    </row>
    <row r="129" spans="21:46" x14ac:dyDescent="0.25">
      <c r="U129" s="17" t="s">
        <v>8</v>
      </c>
      <c r="V129" s="19"/>
      <c r="W129" s="19"/>
      <c r="X129" s="19"/>
      <c r="Y129" s="19"/>
      <c r="Z129" s="19"/>
      <c r="AA129" s="19">
        <v>0.81</v>
      </c>
      <c r="AB129" s="19">
        <v>0.67</v>
      </c>
      <c r="AC129" s="19">
        <v>0.63</v>
      </c>
      <c r="AD129" s="19">
        <v>0.53</v>
      </c>
      <c r="AE129" s="19">
        <v>0.44</v>
      </c>
      <c r="AF129" s="19">
        <v>0.35</v>
      </c>
      <c r="AG129" s="20">
        <v>0.36453674121405749</v>
      </c>
      <c r="AH129" s="20">
        <v>0.3059250302297461</v>
      </c>
      <c r="AI129" s="20">
        <v>0.26110790536641659</v>
      </c>
      <c r="AJ129" s="19">
        <v>0.32369758576874208</v>
      </c>
      <c r="AK129" s="20">
        <v>0.28100890207715135</v>
      </c>
      <c r="AL129" s="20">
        <v>0.23935389133627019</v>
      </c>
      <c r="AM129" s="20"/>
      <c r="AN129" s="20"/>
      <c r="AO129" s="20"/>
      <c r="AP129" s="20"/>
      <c r="AQ129" s="20"/>
      <c r="AR129" s="20"/>
      <c r="AS129" s="20"/>
      <c r="AT129" s="20"/>
    </row>
    <row r="130" spans="21:46" x14ac:dyDescent="0.25">
      <c r="U130" s="17" t="s">
        <v>7</v>
      </c>
      <c r="V130" s="19"/>
      <c r="W130" s="19"/>
      <c r="X130" s="19"/>
      <c r="Y130" s="19"/>
      <c r="Z130" s="19"/>
      <c r="AA130" s="19">
        <v>0.83</v>
      </c>
      <c r="AB130" s="19">
        <v>0.36</v>
      </c>
      <c r="AC130" s="19">
        <v>0.52</v>
      </c>
      <c r="AD130" s="19">
        <v>0.42</v>
      </c>
      <c r="AE130" s="19">
        <v>0.28999999999999998</v>
      </c>
      <c r="AF130" s="19">
        <v>0.19</v>
      </c>
      <c r="AG130" s="20">
        <v>0.22</v>
      </c>
      <c r="AH130" s="20">
        <v>0.17659137577002054</v>
      </c>
      <c r="AI130" s="20">
        <v>0.1195840554592721</v>
      </c>
      <c r="AJ130" s="19">
        <v>0.19424460431654678</v>
      </c>
      <c r="AK130" s="20">
        <v>0.16666666666666666</v>
      </c>
      <c r="AL130" s="20">
        <v>0.12774193548387097</v>
      </c>
      <c r="AM130" s="20"/>
      <c r="AN130" s="20"/>
      <c r="AO130" s="20"/>
      <c r="AP130" s="20"/>
      <c r="AQ130" s="20"/>
      <c r="AR130" s="20"/>
      <c r="AS130" s="20"/>
      <c r="AT130" s="20"/>
    </row>
    <row r="131" spans="21:46" x14ac:dyDescent="0.25">
      <c r="U131" s="17" t="s">
        <v>6</v>
      </c>
      <c r="V131" s="19"/>
      <c r="W131" s="19"/>
      <c r="X131" s="19"/>
      <c r="Y131" s="19"/>
      <c r="Z131" s="19"/>
      <c r="AA131" s="19">
        <v>0.48</v>
      </c>
      <c r="AB131" s="19">
        <v>0.46</v>
      </c>
      <c r="AC131" s="19">
        <v>0.27</v>
      </c>
      <c r="AD131" s="19">
        <v>0.23</v>
      </c>
      <c r="AE131" s="19">
        <v>0.18</v>
      </c>
      <c r="AF131" s="19">
        <v>0.15</v>
      </c>
      <c r="AG131" s="20">
        <v>0.1703056768558952</v>
      </c>
      <c r="AH131" s="20">
        <v>0.14073071718538566</v>
      </c>
      <c r="AI131" s="20">
        <v>0.11779448621553884</v>
      </c>
      <c r="AJ131" s="19">
        <v>0.13658536585365855</v>
      </c>
      <c r="AK131" s="20">
        <v>0.11337868480725624</v>
      </c>
      <c r="AL131" s="20">
        <v>8.790072388831438E-2</v>
      </c>
      <c r="AM131" s="20"/>
      <c r="AN131" s="20"/>
      <c r="AO131" s="20"/>
      <c r="AP131" s="20"/>
      <c r="AQ131" s="20"/>
      <c r="AR131" s="20"/>
      <c r="AS131" s="20"/>
      <c r="AT131" s="20"/>
    </row>
    <row r="132" spans="21:46" x14ac:dyDescent="0.25">
      <c r="U132" s="17" t="s">
        <v>5</v>
      </c>
      <c r="V132" s="19"/>
      <c r="W132" s="19"/>
      <c r="X132" s="19"/>
      <c r="Y132" s="19"/>
      <c r="Z132" s="19"/>
      <c r="AA132" s="19">
        <v>0.53</v>
      </c>
      <c r="AB132" s="19">
        <v>0.47</v>
      </c>
      <c r="AC132" s="19">
        <v>0.38</v>
      </c>
      <c r="AD132" s="19">
        <v>0.33</v>
      </c>
      <c r="AE132" s="19">
        <v>0.27</v>
      </c>
      <c r="AF132" s="19">
        <v>0.21</v>
      </c>
      <c r="AG132" s="20">
        <v>0.29026730637422893</v>
      </c>
      <c r="AH132" s="20">
        <v>0.24669795873812903</v>
      </c>
      <c r="AI132" s="20">
        <v>0.21088806458651538</v>
      </c>
      <c r="AJ132" s="19">
        <v>0.272483378047358</v>
      </c>
      <c r="AK132" s="20">
        <v>0.24188920768042374</v>
      </c>
      <c r="AL132" s="20">
        <v>0.20912052117263843</v>
      </c>
      <c r="AM132" s="20"/>
      <c r="AN132" s="20"/>
      <c r="AO132" s="20"/>
      <c r="AP132" s="20"/>
      <c r="AQ132" s="20"/>
      <c r="AR132" s="20"/>
      <c r="AS132" s="20"/>
      <c r="AT132" s="20"/>
    </row>
    <row r="133" spans="21:46" x14ac:dyDescent="0.25">
      <c r="U133" s="17" t="s">
        <v>4</v>
      </c>
      <c r="V133" s="19"/>
      <c r="W133" s="19"/>
      <c r="X133" s="19"/>
      <c r="Y133" s="19"/>
      <c r="Z133" s="19"/>
      <c r="AA133" s="19">
        <v>0.55000000000000004</v>
      </c>
      <c r="AB133" s="19">
        <v>0.35</v>
      </c>
      <c r="AC133" s="19">
        <v>0.39</v>
      </c>
      <c r="AD133" s="19">
        <v>0.34</v>
      </c>
      <c r="AE133" s="19">
        <v>0.32</v>
      </c>
      <c r="AF133" s="19">
        <v>0.28999999999999998</v>
      </c>
      <c r="AG133" s="20">
        <v>0.42763744427934619</v>
      </c>
      <c r="AH133" s="20">
        <v>0.35308119545093891</v>
      </c>
      <c r="AI133" s="20">
        <v>0.28101644245142005</v>
      </c>
      <c r="AJ133" s="19">
        <v>0.36472836472836473</v>
      </c>
      <c r="AK133" s="20">
        <v>0.31563050591492575</v>
      </c>
      <c r="AL133" s="20">
        <v>0.25027883113986171</v>
      </c>
      <c r="AM133" s="20"/>
      <c r="AN133" s="20"/>
      <c r="AO133" s="20"/>
      <c r="AP133" s="20"/>
      <c r="AQ133" s="20"/>
      <c r="AR133" s="20"/>
      <c r="AS133" s="20"/>
      <c r="AT133" s="20"/>
    </row>
    <row r="134" spans="21:46" x14ac:dyDescent="0.25">
      <c r="U134" s="17" t="s">
        <v>38</v>
      </c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20"/>
      <c r="AH134" s="20">
        <v>0.28000000000000003</v>
      </c>
      <c r="AI134" s="20">
        <v>0.25</v>
      </c>
      <c r="AJ134" s="19">
        <v>0.50897226753670477</v>
      </c>
      <c r="AK134" s="20">
        <v>0.42768079800498754</v>
      </c>
      <c r="AL134" s="20">
        <v>0.38035527690700105</v>
      </c>
      <c r="AM134" s="20"/>
      <c r="AN134" s="20"/>
      <c r="AO134" s="20"/>
      <c r="AP134" s="20"/>
      <c r="AQ134" s="20"/>
      <c r="AR134" s="20"/>
      <c r="AS134" s="20"/>
      <c r="AT134" s="20"/>
    </row>
    <row r="135" spans="21:46" x14ac:dyDescent="0.25">
      <c r="U135" s="17" t="s">
        <v>3</v>
      </c>
      <c r="V135" s="19"/>
      <c r="W135" s="19"/>
      <c r="X135" s="19"/>
      <c r="Y135" s="19"/>
      <c r="Z135" s="19"/>
      <c r="AA135" s="19">
        <v>0.4</v>
      </c>
      <c r="AB135" s="19">
        <v>0.6</v>
      </c>
      <c r="AC135" s="19">
        <v>0.31</v>
      </c>
      <c r="AD135" s="19">
        <v>0.28000000000000003</v>
      </c>
      <c r="AE135" s="19">
        <v>0.23</v>
      </c>
      <c r="AF135" s="19">
        <v>0.19</v>
      </c>
      <c r="AG135" s="20">
        <v>0.25710419485791608</v>
      </c>
      <c r="AH135" s="20">
        <v>0.24276729559748428</v>
      </c>
      <c r="AI135" s="20">
        <v>0.21954161640530759</v>
      </c>
      <c r="AJ135" s="19">
        <v>0.30106257378984652</v>
      </c>
      <c r="AK135" s="20">
        <v>0.27293577981651373</v>
      </c>
      <c r="AL135" s="20">
        <v>0.24968944099378881</v>
      </c>
      <c r="AM135" s="20"/>
      <c r="AN135" s="20"/>
      <c r="AO135" s="20"/>
      <c r="AP135" s="20"/>
      <c r="AQ135" s="20"/>
      <c r="AR135" s="20"/>
      <c r="AS135" s="20"/>
      <c r="AT135" s="20"/>
    </row>
    <row r="136" spans="21:46" x14ac:dyDescent="0.25">
      <c r="U136" s="17" t="s">
        <v>2</v>
      </c>
      <c r="V136" s="19"/>
      <c r="W136" s="19"/>
      <c r="X136" s="19"/>
      <c r="Y136" s="19"/>
      <c r="Z136" s="19"/>
      <c r="AA136" s="19">
        <v>0.69</v>
      </c>
      <c r="AB136" s="19">
        <v>0.6</v>
      </c>
      <c r="AC136" s="19">
        <v>0.46</v>
      </c>
      <c r="AD136" s="19">
        <v>0.37</v>
      </c>
      <c r="AE136" s="19">
        <v>0.28000000000000003</v>
      </c>
      <c r="AF136" s="19">
        <v>0.22</v>
      </c>
      <c r="AG136" s="20">
        <v>0.33673469387755101</v>
      </c>
      <c r="AH136" s="20">
        <v>0.29147021003000428</v>
      </c>
      <c r="AI136" s="20">
        <v>0.23653917564054958</v>
      </c>
      <c r="AJ136" s="19">
        <v>0.32141469102215314</v>
      </c>
      <c r="AK136" s="20">
        <v>0.27582572030920588</v>
      </c>
      <c r="AL136" s="20">
        <v>0.22523164647184604</v>
      </c>
      <c r="AM136" s="20"/>
      <c r="AN136" s="20"/>
      <c r="AO136" s="20"/>
      <c r="AP136" s="20"/>
      <c r="AQ136" s="20"/>
      <c r="AR136" s="20"/>
      <c r="AS136" s="20"/>
      <c r="AT136" s="20"/>
    </row>
    <row r="137" spans="21:46" x14ac:dyDescent="0.25">
      <c r="U137" s="17" t="s">
        <v>0</v>
      </c>
      <c r="V137" s="19"/>
      <c r="W137" s="19"/>
      <c r="X137" s="19"/>
      <c r="Y137" s="19"/>
      <c r="Z137" s="19"/>
      <c r="AA137" s="19">
        <v>0.43</v>
      </c>
      <c r="AB137" s="19">
        <v>0.38</v>
      </c>
      <c r="AC137" s="19">
        <v>0.33</v>
      </c>
      <c r="AD137" s="19">
        <v>0.31</v>
      </c>
      <c r="AE137" s="19">
        <v>0.28999999999999998</v>
      </c>
      <c r="AF137" s="19">
        <v>0.26</v>
      </c>
      <c r="AG137" s="20">
        <v>0.36654135338345867</v>
      </c>
      <c r="AH137" s="20">
        <v>0.32169491525423727</v>
      </c>
      <c r="AI137" s="20">
        <v>0.25841645885286785</v>
      </c>
      <c r="AJ137" s="19">
        <v>0.31133038448451855</v>
      </c>
      <c r="AK137" s="20">
        <v>0.2914032869785082</v>
      </c>
      <c r="AL137" s="20">
        <v>0.24489182692307693</v>
      </c>
      <c r="AM137" s="20"/>
      <c r="AN137" s="20"/>
      <c r="AO137" s="20"/>
      <c r="AP137" s="20"/>
      <c r="AQ137" s="20"/>
      <c r="AR137" s="20"/>
      <c r="AS137" s="20"/>
      <c r="AT137" s="20"/>
    </row>
    <row r="138" spans="21:46" x14ac:dyDescent="0.25"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</row>
    <row r="140" spans="21:46" x14ac:dyDescent="0.25">
      <c r="U140" s="17" t="s">
        <v>36</v>
      </c>
    </row>
    <row r="141" spans="21:46" x14ac:dyDescent="0.25">
      <c r="V141" s="18">
        <v>43101</v>
      </c>
      <c r="W141" s="18">
        <v>43132</v>
      </c>
      <c r="X141" s="18">
        <v>43160</v>
      </c>
      <c r="Y141" s="18">
        <v>43191</v>
      </c>
      <c r="Z141" s="18">
        <v>43221</v>
      </c>
      <c r="AA141" s="18">
        <v>43252</v>
      </c>
      <c r="AB141" s="18">
        <v>43282</v>
      </c>
      <c r="AC141" s="18">
        <v>43313</v>
      </c>
      <c r="AD141" s="18">
        <v>43344</v>
      </c>
      <c r="AE141" s="18">
        <v>43374</v>
      </c>
      <c r="AF141" s="18">
        <v>43405</v>
      </c>
      <c r="AG141" s="18">
        <v>43435</v>
      </c>
      <c r="AH141" s="18">
        <v>43466</v>
      </c>
      <c r="AI141" s="18">
        <v>43497</v>
      </c>
      <c r="AJ141" s="18">
        <v>43525</v>
      </c>
      <c r="AK141" s="18">
        <v>43556</v>
      </c>
      <c r="AL141" s="18">
        <v>43586</v>
      </c>
      <c r="AM141" s="18">
        <v>43617</v>
      </c>
      <c r="AN141" s="18">
        <v>43647</v>
      </c>
      <c r="AO141" s="18">
        <v>43678</v>
      </c>
      <c r="AP141" s="18">
        <v>43709</v>
      </c>
      <c r="AQ141" s="18">
        <v>43739</v>
      </c>
      <c r="AR141" s="18">
        <v>43770</v>
      </c>
      <c r="AS141" s="18">
        <v>43800</v>
      </c>
      <c r="AT141" s="18"/>
    </row>
    <row r="142" spans="21:46" x14ac:dyDescent="0.25">
      <c r="U142" s="17" t="s">
        <v>12</v>
      </c>
      <c r="V142" s="19"/>
      <c r="W142" s="19"/>
      <c r="X142" s="19"/>
      <c r="Y142" s="19"/>
      <c r="Z142" s="19"/>
      <c r="AA142" s="19">
        <v>0.98</v>
      </c>
      <c r="AB142" s="19">
        <v>0.99</v>
      </c>
      <c r="AC142" s="19">
        <v>0.99</v>
      </c>
      <c r="AD142" s="19">
        <v>0.97</v>
      </c>
      <c r="AE142" s="19">
        <v>0.97</v>
      </c>
      <c r="AF142" s="19">
        <v>0.99</v>
      </c>
      <c r="AG142" s="20">
        <v>0.99416342412451364</v>
      </c>
      <c r="AH142" s="20">
        <v>0.98097601323407779</v>
      </c>
      <c r="AI142" s="20">
        <v>0.99059266227657572</v>
      </c>
      <c r="AJ142" s="19">
        <v>0.9850220264317181</v>
      </c>
      <c r="AK142" s="20">
        <v>0.99745331069609511</v>
      </c>
      <c r="AL142" s="20">
        <v>0.98464317976513094</v>
      </c>
      <c r="AM142" s="20"/>
      <c r="AN142" s="20"/>
      <c r="AO142" s="20"/>
      <c r="AP142" s="20"/>
      <c r="AQ142" s="20"/>
      <c r="AR142" s="20"/>
      <c r="AS142" s="20"/>
    </row>
    <row r="143" spans="21:46" x14ac:dyDescent="0.25">
      <c r="U143" s="17" t="s">
        <v>9</v>
      </c>
      <c r="V143" s="19"/>
      <c r="W143" s="19"/>
      <c r="X143" s="19"/>
      <c r="Y143" s="19"/>
      <c r="Z143" s="19"/>
      <c r="AA143" s="19">
        <v>1</v>
      </c>
      <c r="AB143" s="19">
        <v>0.99</v>
      </c>
      <c r="AC143" s="19">
        <v>1</v>
      </c>
      <c r="AD143" s="19">
        <v>1</v>
      </c>
      <c r="AE143" s="19">
        <v>0.97</v>
      </c>
      <c r="AF143" s="19">
        <v>1</v>
      </c>
      <c r="AG143" s="20">
        <v>0.99366085578446905</v>
      </c>
      <c r="AH143" s="20">
        <v>0.99570200573065903</v>
      </c>
      <c r="AI143" s="20">
        <v>0.9917491749174917</v>
      </c>
      <c r="AJ143" s="19">
        <v>0.99377916018662515</v>
      </c>
      <c r="AK143" s="20">
        <v>1</v>
      </c>
      <c r="AL143" s="20">
        <v>1</v>
      </c>
      <c r="AM143" s="20"/>
      <c r="AN143" s="20"/>
      <c r="AO143" s="20"/>
      <c r="AP143" s="20"/>
      <c r="AQ143" s="20"/>
      <c r="AR143" s="20"/>
      <c r="AS143" s="20"/>
    </row>
    <row r="144" spans="21:46" x14ac:dyDescent="0.25">
      <c r="U144" s="17" t="s">
        <v>11</v>
      </c>
      <c r="V144" s="19"/>
      <c r="W144" s="19"/>
      <c r="X144" s="19"/>
      <c r="Y144" s="19"/>
      <c r="Z144" s="19"/>
      <c r="AA144" s="19">
        <v>1</v>
      </c>
      <c r="AB144" s="19">
        <v>1</v>
      </c>
      <c r="AC144" s="19">
        <v>1</v>
      </c>
      <c r="AD144" s="19">
        <v>1</v>
      </c>
      <c r="AE144" s="19">
        <v>0.91</v>
      </c>
      <c r="AF144" s="19">
        <v>0.99</v>
      </c>
      <c r="AG144" s="20">
        <v>0.99805447470817121</v>
      </c>
      <c r="AH144" s="20">
        <v>0.99845916795069334</v>
      </c>
      <c r="AI144" s="20">
        <v>0.99833887043189373</v>
      </c>
      <c r="AJ144" s="19">
        <v>0.99853157121879588</v>
      </c>
      <c r="AK144" s="20">
        <v>0.99523809523809526</v>
      </c>
      <c r="AL144" s="20">
        <v>0.99139414802065406</v>
      </c>
      <c r="AM144" s="20"/>
      <c r="AN144" s="20"/>
      <c r="AO144" s="20"/>
      <c r="AP144" s="20"/>
      <c r="AQ144" s="20"/>
      <c r="AR144" s="20"/>
      <c r="AS144" s="20"/>
    </row>
    <row r="145" spans="21:46" x14ac:dyDescent="0.25">
      <c r="U145" s="17" t="s">
        <v>10</v>
      </c>
      <c r="V145" s="19"/>
      <c r="W145" s="19"/>
      <c r="X145" s="19"/>
      <c r="Y145" s="19"/>
      <c r="Z145" s="19"/>
      <c r="AA145" s="19">
        <v>0.99</v>
      </c>
      <c r="AB145" s="19">
        <v>0.98</v>
      </c>
      <c r="AC145" s="19">
        <v>1</v>
      </c>
      <c r="AD145" s="19">
        <v>0.94</v>
      </c>
      <c r="AE145" s="19">
        <v>0.99</v>
      </c>
      <c r="AF145" s="19">
        <v>1</v>
      </c>
      <c r="AG145" s="20">
        <v>0.98469387755102045</v>
      </c>
      <c r="AH145" s="20">
        <v>0.97695852534562211</v>
      </c>
      <c r="AI145" s="20">
        <v>0.99111111111111116</v>
      </c>
      <c r="AJ145" s="19">
        <v>1</v>
      </c>
      <c r="AK145" s="20">
        <v>0.99543378995433784</v>
      </c>
      <c r="AL145" s="20">
        <v>0.99215686274509807</v>
      </c>
      <c r="AM145" s="20"/>
      <c r="AN145" s="20"/>
      <c r="AO145" s="20"/>
      <c r="AP145" s="20"/>
      <c r="AQ145" s="20"/>
      <c r="AR145" s="20"/>
      <c r="AS145" s="20"/>
    </row>
    <row r="146" spans="21:46" x14ac:dyDescent="0.25">
      <c r="U146" s="17" t="s">
        <v>8</v>
      </c>
      <c r="V146" s="19"/>
      <c r="W146" s="19"/>
      <c r="X146" s="19"/>
      <c r="Y146" s="19"/>
      <c r="Z146" s="19"/>
      <c r="AA146" s="19">
        <v>0.87</v>
      </c>
      <c r="AB146" s="19">
        <v>0.85</v>
      </c>
      <c r="AC146" s="19">
        <v>0.91</v>
      </c>
      <c r="AD146" s="19">
        <v>0.93</v>
      </c>
      <c r="AE146" s="19">
        <v>0.82</v>
      </c>
      <c r="AF146" s="19">
        <v>0.89</v>
      </c>
      <c r="AG146" s="20">
        <v>0.73744619799139166</v>
      </c>
      <c r="AH146" s="20">
        <v>0.80376028202115157</v>
      </c>
      <c r="AI146" s="20">
        <v>0.84057971014492749</v>
      </c>
      <c r="AJ146" s="19">
        <v>0.94928478543563066</v>
      </c>
      <c r="AK146" s="20">
        <v>0.93099121706399002</v>
      </c>
      <c r="AL146" s="20">
        <v>0.98307475317348381</v>
      </c>
      <c r="AM146" s="20"/>
      <c r="AN146" s="20"/>
      <c r="AO146" s="20"/>
      <c r="AP146" s="20"/>
      <c r="AQ146" s="20"/>
      <c r="AR146" s="20"/>
      <c r="AS146" s="20"/>
    </row>
    <row r="147" spans="21:46" x14ac:dyDescent="0.25">
      <c r="U147" s="17" t="s">
        <v>7</v>
      </c>
      <c r="V147" s="19"/>
      <c r="W147" s="19"/>
      <c r="X147" s="19"/>
      <c r="Y147" s="19"/>
      <c r="Z147" s="19"/>
      <c r="AA147" s="19">
        <v>1</v>
      </c>
      <c r="AB147" s="19">
        <v>0.94</v>
      </c>
      <c r="AC147" s="19">
        <v>1</v>
      </c>
      <c r="AD147" s="19">
        <v>1</v>
      </c>
      <c r="AE147" s="19">
        <v>0.99</v>
      </c>
      <c r="AF147" s="19">
        <v>0.98</v>
      </c>
      <c r="AG147" s="20">
        <v>0.97701149425287359</v>
      </c>
      <c r="AH147" s="20">
        <v>0.69841269841269837</v>
      </c>
      <c r="AI147" s="20">
        <v>0.93427230046948362</v>
      </c>
      <c r="AJ147" s="19">
        <v>0.42641509433962266</v>
      </c>
      <c r="AK147" s="20">
        <v>0.81467181467181471</v>
      </c>
      <c r="AL147" s="20">
        <v>0.53488372093023251</v>
      </c>
      <c r="AM147" s="20"/>
      <c r="AN147" s="20"/>
      <c r="AO147" s="20"/>
      <c r="AP147" s="20"/>
      <c r="AQ147" s="20"/>
      <c r="AR147" s="20"/>
      <c r="AS147" s="20"/>
    </row>
    <row r="148" spans="21:46" x14ac:dyDescent="0.25">
      <c r="U148" s="17" t="s">
        <v>6</v>
      </c>
      <c r="V148" s="19"/>
      <c r="W148" s="19"/>
      <c r="X148" s="19"/>
      <c r="Y148" s="19"/>
      <c r="Z148" s="19"/>
      <c r="AA148" s="19">
        <v>0.99</v>
      </c>
      <c r="AB148" s="19">
        <v>0.99</v>
      </c>
      <c r="AC148" s="19">
        <v>0.99</v>
      </c>
      <c r="AD148" s="19">
        <v>0.98</v>
      </c>
      <c r="AE148" s="19">
        <v>1</v>
      </c>
      <c r="AF148" s="19">
        <v>1</v>
      </c>
      <c r="AG148" s="20">
        <v>0.98</v>
      </c>
      <c r="AH148" s="20">
        <v>0.99203187250996017</v>
      </c>
      <c r="AI148" s="20">
        <v>0.99203187250996017</v>
      </c>
      <c r="AJ148" s="19">
        <v>0.99586776859504134</v>
      </c>
      <c r="AK148" s="20">
        <v>1</v>
      </c>
      <c r="AL148" s="20">
        <v>0.99667774086378735</v>
      </c>
      <c r="AM148" s="20"/>
      <c r="AN148" s="20"/>
      <c r="AO148" s="20"/>
      <c r="AP148" s="20"/>
      <c r="AQ148" s="20"/>
      <c r="AR148" s="20"/>
      <c r="AS148" s="20"/>
    </row>
    <row r="149" spans="21:46" x14ac:dyDescent="0.25">
      <c r="U149" s="17" t="s">
        <v>5</v>
      </c>
      <c r="V149" s="19"/>
      <c r="W149" s="19"/>
      <c r="X149" s="19"/>
      <c r="Y149" s="19"/>
      <c r="Z149" s="19"/>
      <c r="AA149" s="19">
        <v>1</v>
      </c>
      <c r="AB149" s="19">
        <v>1</v>
      </c>
      <c r="AC149" s="19">
        <v>0.99</v>
      </c>
      <c r="AD149" s="19">
        <v>0.99</v>
      </c>
      <c r="AE149" s="19">
        <v>0.99</v>
      </c>
      <c r="AF149" s="19">
        <v>0.99</v>
      </c>
      <c r="AG149" s="20">
        <v>0.98992443324937029</v>
      </c>
      <c r="AH149" s="20">
        <v>0.99352750809061485</v>
      </c>
      <c r="AI149" s="20">
        <v>0.97942718838241227</v>
      </c>
      <c r="AJ149" s="19">
        <v>0.99135220125786161</v>
      </c>
      <c r="AK149" s="20">
        <v>0.98855112514804577</v>
      </c>
      <c r="AL149" s="20">
        <v>0.99539748953974894</v>
      </c>
      <c r="AM149" s="20"/>
      <c r="AN149" s="20"/>
      <c r="AO149" s="20"/>
      <c r="AP149" s="20"/>
      <c r="AQ149" s="20"/>
      <c r="AR149" s="20"/>
      <c r="AS149" s="20"/>
    </row>
    <row r="150" spans="21:46" x14ac:dyDescent="0.25">
      <c r="U150" s="17" t="s">
        <v>4</v>
      </c>
      <c r="V150" s="19"/>
      <c r="W150" s="19"/>
      <c r="X150" s="19"/>
      <c r="Y150" s="19"/>
      <c r="Z150" s="19"/>
      <c r="AA150" s="19">
        <v>0.99</v>
      </c>
      <c r="AB150" s="19">
        <v>0.98</v>
      </c>
      <c r="AC150" s="19">
        <v>0.96</v>
      </c>
      <c r="AD150" s="19">
        <v>0.95</v>
      </c>
      <c r="AE150" s="19">
        <v>0.96</v>
      </c>
      <c r="AF150" s="19">
        <v>0.99</v>
      </c>
      <c r="AG150" s="20">
        <v>0.98668146503884568</v>
      </c>
      <c r="AH150" s="20">
        <v>0.98517872711421095</v>
      </c>
      <c r="AI150" s="20">
        <v>0.97744360902255634</v>
      </c>
      <c r="AJ150" s="19">
        <v>0.95413595413595409</v>
      </c>
      <c r="AK150" s="20">
        <v>0.94670846394984332</v>
      </c>
      <c r="AL150" s="20">
        <v>0.96736401673640171</v>
      </c>
      <c r="AM150" s="20"/>
      <c r="AN150" s="20"/>
      <c r="AO150" s="20"/>
      <c r="AP150" s="20"/>
      <c r="AQ150" s="20"/>
      <c r="AR150" s="20"/>
      <c r="AS150" s="20"/>
    </row>
    <row r="151" spans="21:46" x14ac:dyDescent="0.25">
      <c r="U151" s="17" t="s">
        <v>38</v>
      </c>
      <c r="V151" s="19"/>
      <c r="W151" s="19"/>
      <c r="X151" s="19"/>
      <c r="Y151" s="19"/>
      <c r="Z151" s="19"/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20">
        <v>0</v>
      </c>
      <c r="AH151" s="20">
        <v>1</v>
      </c>
      <c r="AI151" s="20">
        <v>1</v>
      </c>
      <c r="AJ151" s="19">
        <v>1</v>
      </c>
      <c r="AK151" s="20">
        <v>1</v>
      </c>
      <c r="AL151" s="20">
        <v>0.99875156054931336</v>
      </c>
      <c r="AM151" s="20"/>
      <c r="AN151" s="20"/>
      <c r="AO151" s="20"/>
      <c r="AP151" s="20"/>
      <c r="AQ151" s="20"/>
      <c r="AR151" s="20"/>
      <c r="AS151" s="20"/>
    </row>
    <row r="152" spans="21:46" x14ac:dyDescent="0.25">
      <c r="U152" s="17" t="s">
        <v>3</v>
      </c>
      <c r="V152" s="19"/>
      <c r="W152" s="19"/>
      <c r="X152" s="19"/>
      <c r="Y152" s="19"/>
      <c r="Z152" s="19"/>
      <c r="AA152" s="19">
        <v>0.97</v>
      </c>
      <c r="AB152" s="19">
        <v>0.98</v>
      </c>
      <c r="AC152" s="19">
        <v>0.98</v>
      </c>
      <c r="AD152" s="19">
        <v>1</v>
      </c>
      <c r="AE152" s="19">
        <v>1</v>
      </c>
      <c r="AF152" s="19">
        <v>1</v>
      </c>
      <c r="AG152" s="20">
        <v>0.84304932735426008</v>
      </c>
      <c r="AH152" s="20">
        <v>0.89</v>
      </c>
      <c r="AI152" s="20">
        <v>0.71098265895953761</v>
      </c>
      <c r="AJ152" s="19">
        <v>0.76165803108808294</v>
      </c>
      <c r="AK152" s="20">
        <v>0.97391304347826091</v>
      </c>
      <c r="AL152" s="20">
        <v>0.76851851851851849</v>
      </c>
      <c r="AM152" s="20"/>
      <c r="AN152" s="20"/>
      <c r="AO152" s="20"/>
      <c r="AP152" s="20"/>
      <c r="AQ152" s="20"/>
      <c r="AR152" s="20"/>
      <c r="AS152" s="20"/>
    </row>
    <row r="153" spans="21:46" x14ac:dyDescent="0.25">
      <c r="U153" s="17" t="s">
        <v>2</v>
      </c>
      <c r="V153" s="19"/>
      <c r="W153" s="19"/>
      <c r="X153" s="19"/>
      <c r="Y153" s="19"/>
      <c r="Z153" s="19"/>
      <c r="AA153" s="19">
        <v>0.98</v>
      </c>
      <c r="AB153" s="19">
        <v>0.98</v>
      </c>
      <c r="AC153" s="19">
        <v>1</v>
      </c>
      <c r="AD153" s="19">
        <v>1</v>
      </c>
      <c r="AE153" s="19">
        <v>1</v>
      </c>
      <c r="AF153" s="19">
        <v>1</v>
      </c>
      <c r="AG153" s="20">
        <v>0.99775280898876406</v>
      </c>
      <c r="AH153" s="20">
        <v>0.99283154121863804</v>
      </c>
      <c r="AI153" s="20">
        <v>1</v>
      </c>
      <c r="AJ153" s="19">
        <v>0.9946996466431095</v>
      </c>
      <c r="AK153" s="20">
        <v>1</v>
      </c>
      <c r="AL153" s="20">
        <v>0.99310344827586206</v>
      </c>
      <c r="AM153" s="20"/>
      <c r="AN153" s="20"/>
      <c r="AO153" s="20"/>
      <c r="AP153" s="20"/>
      <c r="AQ153" s="20"/>
      <c r="AR153" s="20"/>
      <c r="AS153" s="20"/>
    </row>
    <row r="154" spans="21:46" x14ac:dyDescent="0.25">
      <c r="U154" s="17" t="s">
        <v>0</v>
      </c>
      <c r="V154" s="19"/>
      <c r="W154" s="19"/>
      <c r="X154" s="19"/>
      <c r="Y154" s="19"/>
      <c r="Z154" s="19"/>
      <c r="AA154" s="19">
        <v>1</v>
      </c>
      <c r="AB154" s="19">
        <v>1</v>
      </c>
      <c r="AC154" s="19">
        <v>1</v>
      </c>
      <c r="AD154" s="19">
        <v>1</v>
      </c>
      <c r="AE154" s="19">
        <v>1</v>
      </c>
      <c r="AF154" s="19">
        <v>0.99</v>
      </c>
      <c r="AG154" s="20">
        <v>0.9985955056179775</v>
      </c>
      <c r="AH154" s="19">
        <v>1</v>
      </c>
      <c r="AI154" s="19">
        <v>1</v>
      </c>
      <c r="AJ154" s="19">
        <v>0.99431171786120587</v>
      </c>
      <c r="AK154" s="20">
        <v>0.99551066217732886</v>
      </c>
      <c r="AL154" s="20">
        <v>0.99635922330097082</v>
      </c>
      <c r="AM154" s="20"/>
      <c r="AN154" s="20"/>
      <c r="AO154" s="20"/>
      <c r="AP154" s="20"/>
      <c r="AQ154" s="20"/>
      <c r="AR154" s="20"/>
      <c r="AS154" s="20"/>
    </row>
    <row r="157" spans="21:46" x14ac:dyDescent="0.25">
      <c r="U157" s="17" t="s">
        <v>14</v>
      </c>
    </row>
    <row r="158" spans="21:46" x14ac:dyDescent="0.25">
      <c r="V158" s="18">
        <v>43101</v>
      </c>
      <c r="W158" s="18">
        <v>43132</v>
      </c>
      <c r="X158" s="18">
        <v>43160</v>
      </c>
      <c r="Y158" s="18">
        <v>43191</v>
      </c>
      <c r="Z158" s="18">
        <v>43221</v>
      </c>
      <c r="AA158" s="18">
        <v>43252</v>
      </c>
      <c r="AB158" s="18">
        <v>43282</v>
      </c>
      <c r="AC158" s="18">
        <v>43313</v>
      </c>
      <c r="AD158" s="18">
        <v>43344</v>
      </c>
      <c r="AE158" s="18">
        <v>43374</v>
      </c>
      <c r="AF158" s="18">
        <v>43405</v>
      </c>
      <c r="AG158" s="18">
        <v>43435</v>
      </c>
      <c r="AH158" s="18">
        <v>43466</v>
      </c>
      <c r="AI158" s="18">
        <v>43497</v>
      </c>
      <c r="AJ158" s="18">
        <v>43525</v>
      </c>
      <c r="AK158" s="18">
        <v>43556</v>
      </c>
      <c r="AL158" s="18">
        <v>43586</v>
      </c>
      <c r="AM158" s="18">
        <v>43617</v>
      </c>
      <c r="AN158" s="18">
        <v>43647</v>
      </c>
      <c r="AO158" s="18">
        <v>43678</v>
      </c>
      <c r="AP158" s="18">
        <v>43709</v>
      </c>
      <c r="AQ158" s="18">
        <v>43739</v>
      </c>
      <c r="AR158" s="18">
        <v>43770</v>
      </c>
      <c r="AS158" s="18">
        <v>43800</v>
      </c>
      <c r="AT158" s="18"/>
    </row>
    <row r="159" spans="21:46" x14ac:dyDescent="0.25">
      <c r="U159" s="17" t="s">
        <v>12</v>
      </c>
      <c r="V159" s="19"/>
      <c r="W159" s="19"/>
      <c r="X159" s="19"/>
      <c r="Y159" s="19"/>
      <c r="Z159" s="19"/>
      <c r="AA159" s="19">
        <v>0.36</v>
      </c>
      <c r="AB159" s="19">
        <v>0.35</v>
      </c>
      <c r="AC159" s="19">
        <v>0.31</v>
      </c>
      <c r="AD159" s="19">
        <v>0.34</v>
      </c>
      <c r="AE159" s="19">
        <v>0.31</v>
      </c>
      <c r="AF159" s="19">
        <v>0.33</v>
      </c>
      <c r="AG159" s="20">
        <v>0.30612244897959184</v>
      </c>
      <c r="AH159" s="20">
        <v>0.37455830388692579</v>
      </c>
      <c r="AI159" s="20">
        <v>0.29741379310344829</v>
      </c>
      <c r="AJ159" s="19">
        <v>0.23170731707317074</v>
      </c>
      <c r="AK159" s="20">
        <v>0.32786885245901637</v>
      </c>
      <c r="AL159" s="20">
        <v>0.37264150943396224</v>
      </c>
      <c r="AM159" s="20"/>
      <c r="AN159" s="20"/>
      <c r="AO159" s="20"/>
      <c r="AP159" s="20"/>
      <c r="AQ159" s="20"/>
      <c r="AR159" s="20"/>
      <c r="AS159" s="20"/>
    </row>
    <row r="160" spans="21:46" x14ac:dyDescent="0.25">
      <c r="U160" s="17" t="s">
        <v>9</v>
      </c>
      <c r="V160" s="19"/>
      <c r="W160" s="19"/>
      <c r="X160" s="19"/>
      <c r="Y160" s="19"/>
      <c r="Z160" s="19"/>
      <c r="AA160" s="19">
        <v>0.5</v>
      </c>
      <c r="AB160" s="19">
        <v>0.48</v>
      </c>
      <c r="AC160" s="19">
        <v>0.57999999999999996</v>
      </c>
      <c r="AD160" s="19">
        <v>0.72</v>
      </c>
      <c r="AE160" s="19">
        <v>0.61</v>
      </c>
      <c r="AF160" s="19">
        <v>0.49</v>
      </c>
      <c r="AG160" s="20">
        <v>0.67741935483870963</v>
      </c>
      <c r="AH160" s="20">
        <v>0.57499999999999996</v>
      </c>
      <c r="AI160" s="20">
        <v>0.55000000000000004</v>
      </c>
      <c r="AJ160" s="19">
        <v>0.5</v>
      </c>
      <c r="AK160" s="20">
        <v>0.51219512195121952</v>
      </c>
      <c r="AL160" s="20">
        <v>0.6</v>
      </c>
      <c r="AM160" s="20"/>
      <c r="AN160" s="20"/>
      <c r="AO160" s="20"/>
      <c r="AP160" s="20"/>
      <c r="AQ160" s="20"/>
      <c r="AR160" s="20"/>
      <c r="AS160" s="20"/>
    </row>
    <row r="161" spans="21:46" x14ac:dyDescent="0.25">
      <c r="U161" s="17" t="s">
        <v>11</v>
      </c>
      <c r="V161" s="19"/>
      <c r="W161" s="19"/>
      <c r="X161" s="19"/>
      <c r="Y161" s="19"/>
      <c r="Z161" s="19"/>
      <c r="AA161" s="19">
        <v>0.59</v>
      </c>
      <c r="AB161" s="19">
        <v>0.64</v>
      </c>
      <c r="AC161" s="19">
        <v>0.66</v>
      </c>
      <c r="AD161" s="19">
        <v>0.76</v>
      </c>
      <c r="AE161" s="19">
        <v>0.7</v>
      </c>
      <c r="AF161" s="19">
        <v>0.59</v>
      </c>
      <c r="AG161" s="20">
        <v>0.62745098039215685</v>
      </c>
      <c r="AH161" s="20">
        <v>0.72580645161290325</v>
      </c>
      <c r="AI161" s="20">
        <v>0.6428571428571429</v>
      </c>
      <c r="AJ161" s="19">
        <v>0.56140350877192979</v>
      </c>
      <c r="AK161" s="20">
        <v>0.55882352941176472</v>
      </c>
      <c r="AL161" s="20">
        <v>0.69090909090909092</v>
      </c>
      <c r="AM161" s="20"/>
      <c r="AN161" s="20"/>
      <c r="AO161" s="20"/>
      <c r="AP161" s="20"/>
      <c r="AQ161" s="20"/>
      <c r="AR161" s="20"/>
      <c r="AS161" s="20"/>
    </row>
    <row r="162" spans="21:46" x14ac:dyDescent="0.25">
      <c r="U162" s="17" t="s">
        <v>10</v>
      </c>
      <c r="V162" s="19"/>
      <c r="W162" s="19"/>
      <c r="X162" s="19"/>
      <c r="Y162" s="19"/>
      <c r="Z162" s="19"/>
      <c r="AA162" s="19">
        <v>0.33</v>
      </c>
      <c r="AB162" s="19">
        <v>0.33</v>
      </c>
      <c r="AC162" s="19">
        <v>0.45</v>
      </c>
      <c r="AD162" s="19">
        <v>0.46</v>
      </c>
      <c r="AE162" s="19">
        <v>0.38</v>
      </c>
      <c r="AF162" s="19">
        <v>0.42</v>
      </c>
      <c r="AG162" s="20">
        <v>0.37037037037037035</v>
      </c>
      <c r="AH162" s="20">
        <v>0.44</v>
      </c>
      <c r="AI162" s="20">
        <v>0.5</v>
      </c>
      <c r="AJ162" s="19">
        <v>0.30769230769230771</v>
      </c>
      <c r="AK162" s="20">
        <v>0.46666666666666667</v>
      </c>
      <c r="AL162" s="20">
        <v>0.61538461538461542</v>
      </c>
      <c r="AM162" s="20"/>
      <c r="AN162" s="20"/>
      <c r="AO162" s="20"/>
      <c r="AP162" s="20"/>
      <c r="AQ162" s="20"/>
      <c r="AR162" s="20"/>
      <c r="AS162" s="20"/>
    </row>
    <row r="163" spans="21:46" x14ac:dyDescent="0.25">
      <c r="U163" s="17" t="s">
        <v>8</v>
      </c>
      <c r="V163" s="19"/>
      <c r="W163" s="19"/>
      <c r="X163" s="19"/>
      <c r="Y163" s="19"/>
      <c r="Z163" s="19"/>
      <c r="AA163" s="19">
        <v>0.37</v>
      </c>
      <c r="AB163" s="19">
        <v>0.4</v>
      </c>
      <c r="AC163" s="19">
        <v>0.51</v>
      </c>
      <c r="AD163" s="19">
        <v>0.42</v>
      </c>
      <c r="AE163" s="19">
        <v>0.4</v>
      </c>
      <c r="AF163" s="19">
        <v>0.42</v>
      </c>
      <c r="AG163" s="20">
        <v>0.4358974358974359</v>
      </c>
      <c r="AH163" s="20">
        <v>0.35227272727272729</v>
      </c>
      <c r="AI163" s="20">
        <v>0.35714285714285715</v>
      </c>
      <c r="AJ163" s="19">
        <v>0.36</v>
      </c>
      <c r="AK163" s="20">
        <v>0.3595505617977528</v>
      </c>
      <c r="AL163" s="20">
        <v>0.39506172839506171</v>
      </c>
      <c r="AM163" s="20"/>
      <c r="AN163" s="20"/>
      <c r="AO163" s="20"/>
      <c r="AP163" s="20"/>
      <c r="AQ163" s="20"/>
      <c r="AR163" s="20"/>
      <c r="AS163" s="20"/>
    </row>
    <row r="164" spans="21:46" x14ac:dyDescent="0.25">
      <c r="U164" s="17" t="s">
        <v>7</v>
      </c>
      <c r="V164" s="19"/>
      <c r="W164" s="19"/>
      <c r="X164" s="19"/>
      <c r="Y164" s="19"/>
      <c r="Z164" s="19"/>
      <c r="AA164" s="19">
        <v>0.67</v>
      </c>
      <c r="AB164" s="19">
        <v>0.46</v>
      </c>
      <c r="AC164" s="19">
        <v>0.38</v>
      </c>
      <c r="AD164" s="19">
        <v>0.5</v>
      </c>
      <c r="AE164" s="19">
        <v>0.44</v>
      </c>
      <c r="AF164" s="19">
        <v>0.18</v>
      </c>
      <c r="AG164" s="20">
        <v>0.33333333333333331</v>
      </c>
      <c r="AH164" s="20">
        <v>0.17647058823529413</v>
      </c>
      <c r="AI164" s="20">
        <v>0.3125</v>
      </c>
      <c r="AJ164" s="19">
        <v>0.37037037037037035</v>
      </c>
      <c r="AK164" s="20">
        <v>0.36363636363636365</v>
      </c>
      <c r="AL164" s="20">
        <v>0.4</v>
      </c>
      <c r="AM164" s="20"/>
      <c r="AN164" s="20"/>
      <c r="AO164" s="20"/>
      <c r="AP164" s="20"/>
      <c r="AQ164" s="20"/>
      <c r="AR164" s="20"/>
      <c r="AS164" s="20"/>
    </row>
    <row r="165" spans="21:46" x14ac:dyDescent="0.25">
      <c r="U165" s="17" t="s">
        <v>6</v>
      </c>
      <c r="V165" s="19"/>
      <c r="W165" s="19"/>
      <c r="X165" s="19"/>
      <c r="Y165" s="19"/>
      <c r="Z165" s="19"/>
      <c r="AA165" s="19">
        <v>0.2</v>
      </c>
      <c r="AB165" s="19">
        <v>0.36</v>
      </c>
      <c r="AC165" s="19">
        <v>0.4</v>
      </c>
      <c r="AD165" s="19">
        <v>0.25</v>
      </c>
      <c r="AE165" s="19">
        <v>0.19</v>
      </c>
      <c r="AF165" s="19">
        <v>0.38</v>
      </c>
      <c r="AG165" s="20">
        <v>0.26315789473684209</v>
      </c>
      <c r="AH165" s="20">
        <v>0.21875</v>
      </c>
      <c r="AI165" s="20">
        <v>0.2857142857142857</v>
      </c>
      <c r="AJ165" s="19">
        <v>0.22727272727272727</v>
      </c>
      <c r="AK165" s="20">
        <v>0.17647058823529413</v>
      </c>
      <c r="AL165" s="20">
        <v>0.29166666666666669</v>
      </c>
      <c r="AM165" s="20"/>
      <c r="AN165" s="20"/>
      <c r="AO165" s="20"/>
      <c r="AP165" s="20"/>
      <c r="AQ165" s="20"/>
      <c r="AR165" s="20"/>
      <c r="AS165" s="20"/>
    </row>
    <row r="166" spans="21:46" x14ac:dyDescent="0.25">
      <c r="U166" s="17" t="s">
        <v>5</v>
      </c>
      <c r="V166" s="19"/>
      <c r="W166" s="19"/>
      <c r="X166" s="19"/>
      <c r="Y166" s="19"/>
      <c r="Z166" s="19"/>
      <c r="AA166" s="19">
        <v>0.55000000000000004</v>
      </c>
      <c r="AB166" s="19">
        <v>0.5</v>
      </c>
      <c r="AC166" s="19">
        <v>0.53</v>
      </c>
      <c r="AD166" s="19">
        <v>0.47</v>
      </c>
      <c r="AE166" s="19">
        <v>0.49</v>
      </c>
      <c r="AF166" s="19">
        <v>0.53</v>
      </c>
      <c r="AG166" s="20">
        <v>0.52066115702479343</v>
      </c>
      <c r="AH166" s="20">
        <v>0.5</v>
      </c>
      <c r="AI166" s="20">
        <v>0.5446808510638298</v>
      </c>
      <c r="AJ166" s="19">
        <v>0.55555555555555558</v>
      </c>
      <c r="AK166" s="20">
        <v>0.52191235059760954</v>
      </c>
      <c r="AL166" s="20">
        <v>0.54918032786885251</v>
      </c>
      <c r="AM166" s="20"/>
      <c r="AN166" s="20"/>
      <c r="AO166" s="20"/>
      <c r="AP166" s="20"/>
      <c r="AQ166" s="20"/>
      <c r="AR166" s="20"/>
      <c r="AS166" s="20"/>
    </row>
    <row r="167" spans="21:46" x14ac:dyDescent="0.25">
      <c r="U167" s="17" t="s">
        <v>4</v>
      </c>
      <c r="V167" s="19"/>
      <c r="W167" s="19"/>
      <c r="X167" s="19"/>
      <c r="Y167" s="19"/>
      <c r="Z167" s="19"/>
      <c r="AA167" s="19">
        <v>0.38</v>
      </c>
      <c r="AB167" s="19">
        <v>0.39</v>
      </c>
      <c r="AC167" s="19">
        <v>0.34</v>
      </c>
      <c r="AD167" s="19">
        <v>0.23</v>
      </c>
      <c r="AE167" s="19">
        <v>0.37</v>
      </c>
      <c r="AF167" s="19">
        <v>0.36</v>
      </c>
      <c r="AG167" s="20">
        <v>0.2839506172839506</v>
      </c>
      <c r="AH167" s="20">
        <v>0.32941176470588235</v>
      </c>
      <c r="AI167" s="20">
        <v>0.31764705882352939</v>
      </c>
      <c r="AJ167" s="19">
        <v>0.28205128205128205</v>
      </c>
      <c r="AK167" s="20">
        <v>0.30769230769230771</v>
      </c>
      <c r="AL167" s="20">
        <v>0.33333333333333331</v>
      </c>
      <c r="AM167" s="20"/>
      <c r="AN167" s="20"/>
      <c r="AO167" s="20"/>
      <c r="AP167" s="20"/>
      <c r="AQ167" s="20"/>
      <c r="AR167" s="20"/>
      <c r="AS167" s="20"/>
    </row>
    <row r="168" spans="21:46" x14ac:dyDescent="0.25">
      <c r="U168" s="17" t="s">
        <v>38</v>
      </c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</row>
    <row r="169" spans="21:46" x14ac:dyDescent="0.25">
      <c r="U169" s="17" t="s">
        <v>3</v>
      </c>
      <c r="V169" s="19"/>
      <c r="W169" s="19"/>
      <c r="X169" s="19"/>
      <c r="Y169" s="19"/>
      <c r="Z169" s="19"/>
      <c r="AA169" s="19">
        <v>0.48</v>
      </c>
      <c r="AB169" s="19">
        <v>0.45</v>
      </c>
      <c r="AC169" s="19">
        <v>0.62</v>
      </c>
      <c r="AD169" s="19">
        <v>0.57999999999999996</v>
      </c>
      <c r="AE169" s="19">
        <v>0.5</v>
      </c>
      <c r="AF169" s="19">
        <v>0.5</v>
      </c>
      <c r="AG169" s="20">
        <v>0.52</v>
      </c>
      <c r="AH169" s="20">
        <v>0.45454545454545453</v>
      </c>
      <c r="AI169" s="20">
        <v>0.52380952380952384</v>
      </c>
      <c r="AJ169" s="19">
        <v>0.4</v>
      </c>
      <c r="AK169" s="20">
        <v>0.54166666666666663</v>
      </c>
      <c r="AL169" s="20">
        <v>0.6</v>
      </c>
      <c r="AM169" s="20"/>
      <c r="AN169" s="20"/>
      <c r="AO169" s="20"/>
      <c r="AP169" s="20"/>
      <c r="AQ169" s="20"/>
      <c r="AR169" s="20"/>
      <c r="AS169" s="20"/>
    </row>
    <row r="170" spans="21:46" x14ac:dyDescent="0.25">
      <c r="U170" s="17" t="s">
        <v>2</v>
      </c>
      <c r="V170" s="19"/>
      <c r="W170" s="19"/>
      <c r="X170" s="19"/>
      <c r="Y170" s="19"/>
      <c r="Z170" s="19"/>
      <c r="AA170" s="19">
        <v>0.31</v>
      </c>
      <c r="AB170" s="19">
        <v>0.48</v>
      </c>
      <c r="AC170" s="19">
        <v>0.33</v>
      </c>
      <c r="AD170" s="19">
        <v>0.44</v>
      </c>
      <c r="AE170" s="19">
        <v>0.36</v>
      </c>
      <c r="AF170" s="19">
        <v>0.41</v>
      </c>
      <c r="AG170" s="20">
        <v>0.44117647058823528</v>
      </c>
      <c r="AH170" s="20">
        <v>0.39215686274509803</v>
      </c>
      <c r="AI170" s="20">
        <v>0.34615384615384615</v>
      </c>
      <c r="AJ170" s="19">
        <v>0.31481481481481483</v>
      </c>
      <c r="AK170" s="20">
        <v>0.32692307692307693</v>
      </c>
      <c r="AL170" s="20">
        <v>0.39215686274509803</v>
      </c>
      <c r="AM170" s="20"/>
      <c r="AN170" s="20"/>
      <c r="AO170" s="20"/>
      <c r="AP170" s="20"/>
      <c r="AQ170" s="20"/>
      <c r="AR170" s="20"/>
      <c r="AS170" s="20"/>
    </row>
    <row r="171" spans="21:46" x14ac:dyDescent="0.25">
      <c r="U171" s="17" t="s">
        <v>0</v>
      </c>
      <c r="V171" s="19"/>
      <c r="W171" s="19"/>
      <c r="X171" s="19"/>
      <c r="Y171" s="19"/>
      <c r="Z171" s="19"/>
      <c r="AA171" s="19">
        <v>0.46</v>
      </c>
      <c r="AB171" s="19">
        <v>0.48</v>
      </c>
      <c r="AC171" s="19">
        <v>0.46</v>
      </c>
      <c r="AD171" s="19">
        <v>0.38</v>
      </c>
      <c r="AE171" s="19">
        <v>0.44</v>
      </c>
      <c r="AF171" s="19">
        <v>0.44</v>
      </c>
      <c r="AG171" s="20">
        <v>0.45588235294117646</v>
      </c>
      <c r="AH171" s="19">
        <v>0.52</v>
      </c>
      <c r="AI171" s="19">
        <v>0.53</v>
      </c>
      <c r="AJ171" s="19">
        <v>0.38666666666666666</v>
      </c>
      <c r="AK171" s="20">
        <v>0.43181818181818182</v>
      </c>
      <c r="AL171" s="20">
        <v>0.51249999999999996</v>
      </c>
      <c r="AM171" s="20"/>
      <c r="AN171" s="20"/>
      <c r="AO171" s="20"/>
      <c r="AP171" s="20"/>
      <c r="AQ171" s="20"/>
      <c r="AR171" s="20"/>
      <c r="AS171" s="20"/>
    </row>
    <row r="172" spans="21:46" x14ac:dyDescent="0.25">
      <c r="AK172" s="20"/>
      <c r="AL172" s="20"/>
      <c r="AM172" s="20"/>
      <c r="AN172" s="20"/>
      <c r="AO172" s="20"/>
      <c r="AP172" s="20"/>
      <c r="AQ172" s="20"/>
      <c r="AR172" s="20"/>
      <c r="AS172" s="20"/>
    </row>
    <row r="174" spans="21:46" x14ac:dyDescent="0.25">
      <c r="U174" s="17" t="s">
        <v>13</v>
      </c>
    </row>
    <row r="175" spans="21:46" x14ac:dyDescent="0.25">
      <c r="V175" s="18">
        <v>43101</v>
      </c>
      <c r="W175" s="18">
        <v>43132</v>
      </c>
      <c r="X175" s="18">
        <v>43160</v>
      </c>
      <c r="Y175" s="18">
        <v>43191</v>
      </c>
      <c r="Z175" s="18">
        <v>43221</v>
      </c>
      <c r="AA175" s="18">
        <v>43252</v>
      </c>
      <c r="AB175" s="18">
        <v>43282</v>
      </c>
      <c r="AC175" s="18">
        <v>43313</v>
      </c>
      <c r="AD175" s="18">
        <v>43344</v>
      </c>
      <c r="AE175" s="18">
        <v>43374</v>
      </c>
      <c r="AF175" s="18">
        <v>43405</v>
      </c>
      <c r="AG175" s="18">
        <v>43435</v>
      </c>
      <c r="AH175" s="18">
        <v>43466</v>
      </c>
      <c r="AI175" s="18">
        <v>43497</v>
      </c>
      <c r="AJ175" s="18">
        <v>43525</v>
      </c>
      <c r="AK175" s="18">
        <v>43556</v>
      </c>
      <c r="AL175" s="18">
        <v>43586</v>
      </c>
      <c r="AM175" s="18">
        <v>43617</v>
      </c>
      <c r="AN175" s="18">
        <v>43647</v>
      </c>
      <c r="AO175" s="18">
        <v>43678</v>
      </c>
      <c r="AP175" s="18">
        <v>43709</v>
      </c>
      <c r="AQ175" s="18">
        <v>43739</v>
      </c>
      <c r="AR175" s="18">
        <v>43770</v>
      </c>
      <c r="AS175" s="18">
        <v>43800</v>
      </c>
      <c r="AT175" s="18"/>
    </row>
    <row r="176" spans="21:46" x14ac:dyDescent="0.25">
      <c r="U176" s="17" t="s">
        <v>12</v>
      </c>
      <c r="V176" s="19"/>
      <c r="W176" s="19"/>
      <c r="X176" s="19"/>
      <c r="Y176" s="19"/>
      <c r="Z176" s="19"/>
      <c r="AA176" s="19">
        <v>0.64</v>
      </c>
      <c r="AB176" s="19">
        <v>0.69</v>
      </c>
      <c r="AC176" s="19">
        <v>0.59</v>
      </c>
      <c r="AD176" s="19">
        <v>0.5</v>
      </c>
      <c r="AE176" s="19">
        <v>0.52</v>
      </c>
      <c r="AF176" s="19">
        <v>0.52</v>
      </c>
      <c r="AG176" s="20">
        <v>0.5</v>
      </c>
      <c r="AH176" s="20">
        <v>0.5357142857142857</v>
      </c>
      <c r="AI176" s="20">
        <v>0.61290322580645162</v>
      </c>
      <c r="AJ176" s="19">
        <v>0.4375</v>
      </c>
      <c r="AK176" s="20">
        <v>0.6</v>
      </c>
      <c r="AL176" s="20">
        <v>0.55555555555555558</v>
      </c>
      <c r="AM176" s="20"/>
      <c r="AN176" s="20"/>
      <c r="AO176" s="20"/>
      <c r="AP176" s="20"/>
      <c r="AQ176" s="20"/>
      <c r="AR176" s="20"/>
      <c r="AS176" s="20"/>
    </row>
    <row r="177" spans="1:73" x14ac:dyDescent="0.25">
      <c r="U177" s="17" t="s">
        <v>9</v>
      </c>
      <c r="V177" s="19"/>
      <c r="W177" s="19"/>
      <c r="X177" s="19"/>
      <c r="Y177" s="19"/>
      <c r="Z177" s="19"/>
      <c r="AA177" s="19">
        <v>0.17</v>
      </c>
      <c r="AB177" s="19">
        <v>0.33</v>
      </c>
      <c r="AC177" s="19">
        <v>0.35</v>
      </c>
      <c r="AD177" s="19">
        <v>0.37</v>
      </c>
      <c r="AE177" s="19">
        <v>0.3</v>
      </c>
      <c r="AF177" s="19">
        <v>0.21</v>
      </c>
      <c r="AG177" s="20">
        <v>0.5</v>
      </c>
      <c r="AH177" s="20">
        <v>0.13333333333333333</v>
      </c>
      <c r="AI177" s="20">
        <v>0.25</v>
      </c>
      <c r="AJ177" s="19">
        <v>0.625</v>
      </c>
      <c r="AK177" s="20">
        <v>0.2857142857142857</v>
      </c>
      <c r="AL177" s="20">
        <v>0.54545454545454541</v>
      </c>
      <c r="AM177" s="20"/>
      <c r="AN177" s="20"/>
      <c r="AO177" s="20"/>
      <c r="AP177" s="20"/>
      <c r="AQ177" s="20"/>
      <c r="AR177" s="20"/>
      <c r="AS177" s="20"/>
    </row>
    <row r="178" spans="1:73" x14ac:dyDescent="0.25">
      <c r="U178" s="17" t="s">
        <v>11</v>
      </c>
      <c r="V178" s="19"/>
      <c r="W178" s="19"/>
      <c r="X178" s="19"/>
      <c r="Y178" s="19"/>
      <c r="Z178" s="19"/>
      <c r="AA178" s="19">
        <v>0.5</v>
      </c>
      <c r="AB178" s="19">
        <v>0.67</v>
      </c>
      <c r="AC178" s="19">
        <v>0.45</v>
      </c>
      <c r="AD178" s="19">
        <v>0.53</v>
      </c>
      <c r="AE178" s="19">
        <v>0.5</v>
      </c>
      <c r="AF178" s="19">
        <v>0.5</v>
      </c>
      <c r="AG178" s="20">
        <v>0.53846153846153844</v>
      </c>
      <c r="AH178" s="20">
        <v>0.35714285714285715</v>
      </c>
      <c r="AI178" s="20">
        <v>0.3125</v>
      </c>
      <c r="AJ178" s="19">
        <v>0.5</v>
      </c>
      <c r="AK178" s="20">
        <v>0.5</v>
      </c>
      <c r="AL178" s="20">
        <v>0.53846153846153844</v>
      </c>
      <c r="AM178" s="20"/>
      <c r="AN178" s="20"/>
      <c r="AO178" s="20"/>
      <c r="AP178" s="20"/>
      <c r="AQ178" s="20"/>
      <c r="AR178" s="20"/>
      <c r="AS178" s="20"/>
    </row>
    <row r="179" spans="1:73" x14ac:dyDescent="0.25">
      <c r="U179" s="17" t="s">
        <v>10</v>
      </c>
      <c r="V179" s="19"/>
      <c r="W179" s="19"/>
      <c r="X179" s="19"/>
      <c r="Y179" s="19"/>
      <c r="Z179" s="19"/>
      <c r="AA179" s="19">
        <v>0.5</v>
      </c>
      <c r="AB179" s="19">
        <v>0.4</v>
      </c>
      <c r="AC179" s="19">
        <v>0.33</v>
      </c>
      <c r="AD179" s="19">
        <v>0</v>
      </c>
      <c r="AE179" s="19">
        <v>0.5</v>
      </c>
      <c r="AF179" s="19">
        <v>0.67</v>
      </c>
      <c r="AG179" s="20">
        <v>0</v>
      </c>
      <c r="AH179" s="20">
        <v>0.66666666666666663</v>
      </c>
      <c r="AI179" s="20">
        <v>0</v>
      </c>
      <c r="AJ179" s="19">
        <v>0.33333333333333331</v>
      </c>
      <c r="AK179" s="20">
        <v>0.4</v>
      </c>
      <c r="AL179" s="20">
        <v>0.66666666666666663</v>
      </c>
      <c r="AM179" s="20"/>
      <c r="AN179" s="20"/>
      <c r="AO179" s="20"/>
      <c r="AP179" s="20"/>
      <c r="AQ179" s="20"/>
      <c r="AR179" s="20"/>
      <c r="AS179" s="20"/>
    </row>
    <row r="180" spans="1:73" x14ac:dyDescent="0.25">
      <c r="U180" s="17" t="s">
        <v>8</v>
      </c>
      <c r="V180" s="19"/>
      <c r="W180" s="19"/>
      <c r="X180" s="19"/>
      <c r="Y180" s="19"/>
      <c r="Z180" s="19"/>
      <c r="AA180" s="19">
        <v>0.31</v>
      </c>
      <c r="AB180" s="19">
        <v>0.48</v>
      </c>
      <c r="AC180" s="19">
        <v>0.26</v>
      </c>
      <c r="AD180" s="19">
        <v>0.41</v>
      </c>
      <c r="AE180" s="19">
        <v>0.35</v>
      </c>
      <c r="AF180" s="19">
        <v>0.54</v>
      </c>
      <c r="AG180" s="20">
        <v>0.38461538461538464</v>
      </c>
      <c r="AH180" s="20">
        <v>0.3</v>
      </c>
      <c r="AI180" s="20">
        <v>0.47368421052631576</v>
      </c>
      <c r="AJ180" s="19">
        <v>0.41935483870967744</v>
      </c>
      <c r="AK180" s="20">
        <v>0.35714285714285715</v>
      </c>
      <c r="AL180" s="20">
        <v>0.22727272727272727</v>
      </c>
      <c r="AM180" s="20"/>
      <c r="AN180" s="20"/>
      <c r="AO180" s="20"/>
      <c r="AP180" s="20"/>
      <c r="AQ180" s="20"/>
      <c r="AR180" s="20"/>
      <c r="AS180" s="20"/>
    </row>
    <row r="181" spans="1:73" x14ac:dyDescent="0.25">
      <c r="U181" s="17" t="s">
        <v>7</v>
      </c>
      <c r="V181" s="19"/>
      <c r="W181" s="19"/>
      <c r="X181" s="19"/>
      <c r="Y181" s="19"/>
      <c r="Z181" s="19"/>
      <c r="AA181" s="19">
        <v>0</v>
      </c>
      <c r="AB181" s="19">
        <v>0</v>
      </c>
      <c r="AC181" s="19">
        <v>0</v>
      </c>
      <c r="AD181" s="19">
        <v>0</v>
      </c>
      <c r="AE181" s="19">
        <v>0.67</v>
      </c>
      <c r="AF181" s="19">
        <v>0</v>
      </c>
      <c r="AG181" s="20">
        <v>0.83333333333333337</v>
      </c>
      <c r="AH181" s="20">
        <v>0.25</v>
      </c>
      <c r="AI181" s="20">
        <v>0.5</v>
      </c>
      <c r="AJ181" s="19">
        <v>0.6</v>
      </c>
      <c r="AK181" s="20">
        <v>0.2</v>
      </c>
      <c r="AL181" s="20">
        <v>0.4</v>
      </c>
      <c r="AM181" s="20"/>
      <c r="AN181" s="20"/>
      <c r="AO181" s="20"/>
      <c r="AP181" s="20"/>
      <c r="AQ181" s="20"/>
      <c r="AR181" s="20"/>
      <c r="AS181" s="20"/>
    </row>
    <row r="182" spans="1:73" x14ac:dyDescent="0.25">
      <c r="U182" s="17" t="s">
        <v>6</v>
      </c>
      <c r="V182" s="19"/>
      <c r="W182" s="19"/>
      <c r="X182" s="19"/>
      <c r="Y182" s="19"/>
      <c r="Z182" s="19"/>
      <c r="AA182" s="19">
        <v>0</v>
      </c>
      <c r="AB182" s="19">
        <v>0.5</v>
      </c>
      <c r="AC182" s="19">
        <v>0.4</v>
      </c>
      <c r="AD182" s="19">
        <v>1</v>
      </c>
      <c r="AE182" s="19">
        <v>0.5</v>
      </c>
      <c r="AF182" s="19">
        <v>0.33</v>
      </c>
      <c r="AG182" s="20">
        <v>0.75</v>
      </c>
      <c r="AH182" s="20">
        <v>0</v>
      </c>
      <c r="AI182" s="20">
        <v>0.33333333333333331</v>
      </c>
      <c r="AJ182" s="19">
        <v>0</v>
      </c>
      <c r="AK182" s="20">
        <v>1</v>
      </c>
      <c r="AL182" s="20">
        <v>0.4</v>
      </c>
      <c r="AM182" s="20"/>
      <c r="AN182" s="20"/>
      <c r="AO182" s="20"/>
      <c r="AP182" s="20"/>
      <c r="AQ182" s="20"/>
      <c r="AR182" s="20"/>
      <c r="AS182" s="20"/>
    </row>
    <row r="183" spans="1:73" x14ac:dyDescent="0.25">
      <c r="U183" s="17" t="s">
        <v>5</v>
      </c>
      <c r="V183" s="19"/>
      <c r="W183" s="19"/>
      <c r="X183" s="19"/>
      <c r="Y183" s="19"/>
      <c r="Z183" s="19"/>
      <c r="AA183" s="19">
        <v>0.55000000000000004</v>
      </c>
      <c r="AB183" s="19">
        <v>0.53</v>
      </c>
      <c r="AC183" s="19">
        <v>0.65</v>
      </c>
      <c r="AD183" s="19">
        <v>0.56999999999999995</v>
      </c>
      <c r="AE183" s="19">
        <v>0.51</v>
      </c>
      <c r="AF183" s="19">
        <v>0.43</v>
      </c>
      <c r="AG183" s="20">
        <v>0.58139534883720934</v>
      </c>
      <c r="AH183" s="20">
        <v>0.49206349206349204</v>
      </c>
      <c r="AI183" s="20">
        <v>0.34482758620689657</v>
      </c>
      <c r="AJ183" s="19">
        <v>0.42499999999999999</v>
      </c>
      <c r="AK183" s="20">
        <v>0.58571428571428574</v>
      </c>
      <c r="AL183" s="20">
        <v>0.54385964912280704</v>
      </c>
      <c r="AM183" s="20"/>
      <c r="AN183" s="20"/>
      <c r="AO183" s="20"/>
      <c r="AP183" s="20"/>
      <c r="AQ183" s="20"/>
      <c r="AR183" s="20"/>
      <c r="AS183" s="20"/>
    </row>
    <row r="184" spans="1:73" x14ac:dyDescent="0.25">
      <c r="U184" s="17" t="s">
        <v>4</v>
      </c>
      <c r="V184" s="19"/>
      <c r="W184" s="19"/>
      <c r="X184" s="19"/>
      <c r="Y184" s="19"/>
      <c r="Z184" s="19"/>
      <c r="AA184" s="19">
        <v>0.73</v>
      </c>
      <c r="AB184" s="19">
        <v>0.52</v>
      </c>
      <c r="AC184" s="19">
        <v>0.56000000000000005</v>
      </c>
      <c r="AD184" s="19">
        <v>0.56999999999999995</v>
      </c>
      <c r="AE184" s="19">
        <v>0.5</v>
      </c>
      <c r="AF184" s="19">
        <v>0.38</v>
      </c>
      <c r="AG184" s="20">
        <v>0.66666666666666663</v>
      </c>
      <c r="AH184" s="20">
        <v>0.48717948717948717</v>
      </c>
      <c r="AI184" s="20">
        <v>0.47619047619047616</v>
      </c>
      <c r="AJ184" s="19">
        <v>0.67391304347826086</v>
      </c>
      <c r="AK184" s="20">
        <v>0.47619047619047616</v>
      </c>
      <c r="AL184" s="20">
        <v>0.51351351351351349</v>
      </c>
      <c r="AM184" s="20"/>
      <c r="AN184" s="20"/>
      <c r="AO184" s="20"/>
      <c r="AP184" s="20"/>
      <c r="AQ184" s="20"/>
      <c r="AR184" s="20"/>
      <c r="AS184" s="20"/>
    </row>
    <row r="185" spans="1:73" x14ac:dyDescent="0.25">
      <c r="U185" s="17" t="s">
        <v>38</v>
      </c>
      <c r="V185" s="19"/>
      <c r="W185" s="19"/>
      <c r="X185" s="19"/>
      <c r="Y185" s="19"/>
      <c r="Z185" s="19"/>
      <c r="AA185" s="19">
        <v>0</v>
      </c>
      <c r="AB185" s="19">
        <v>0</v>
      </c>
      <c r="AC185" s="19">
        <v>0</v>
      </c>
      <c r="AD185" s="19">
        <v>0</v>
      </c>
      <c r="AE185" s="19">
        <v>0</v>
      </c>
      <c r="AF185" s="19">
        <v>0</v>
      </c>
      <c r="AG185" s="20">
        <v>0</v>
      </c>
      <c r="AH185" s="20">
        <v>0.95</v>
      </c>
      <c r="AI185" s="20">
        <v>0.9</v>
      </c>
      <c r="AJ185" s="19">
        <v>0.95454545454545459</v>
      </c>
      <c r="AK185" s="20">
        <v>0.71875</v>
      </c>
      <c r="AL185" s="20">
        <v>0.8571428571428571</v>
      </c>
      <c r="AM185" s="20"/>
      <c r="AN185" s="20"/>
      <c r="AO185" s="20"/>
      <c r="AP185" s="20"/>
      <c r="AQ185" s="20"/>
      <c r="AR185" s="20"/>
      <c r="AS185" s="20"/>
    </row>
    <row r="186" spans="1:73" x14ac:dyDescent="0.25">
      <c r="U186" s="17" t="s">
        <v>3</v>
      </c>
      <c r="V186" s="19"/>
      <c r="W186" s="19"/>
      <c r="X186" s="19"/>
      <c r="Y186" s="19"/>
      <c r="Z186" s="19"/>
      <c r="AA186" s="19">
        <v>0.5</v>
      </c>
      <c r="AB186" s="19">
        <v>1</v>
      </c>
      <c r="AC186" s="19">
        <v>0.5</v>
      </c>
      <c r="AD186" s="19">
        <v>1</v>
      </c>
      <c r="AE186" s="19">
        <v>0.75</v>
      </c>
      <c r="AF186" s="19">
        <v>0</v>
      </c>
      <c r="AG186" s="20">
        <v>0.8</v>
      </c>
      <c r="AH186" s="20">
        <v>0.5</v>
      </c>
      <c r="AI186" s="20">
        <v>0.5</v>
      </c>
      <c r="AJ186" s="19">
        <v>0.375</v>
      </c>
      <c r="AK186" s="20">
        <v>0.75</v>
      </c>
      <c r="AL186" s="20">
        <v>0.5714285714285714</v>
      </c>
      <c r="AM186" s="20"/>
      <c r="AN186" s="20"/>
      <c r="AO186" s="20"/>
      <c r="AP186" s="20"/>
      <c r="AQ186" s="20"/>
      <c r="AR186" s="20"/>
      <c r="AS186" s="20"/>
    </row>
    <row r="187" spans="1:73" x14ac:dyDescent="0.25">
      <c r="U187" s="17" t="s">
        <v>2</v>
      </c>
      <c r="V187" s="19"/>
      <c r="W187" s="19"/>
      <c r="X187" s="19"/>
      <c r="Y187" s="19"/>
      <c r="Z187" s="19"/>
      <c r="AA187" s="19">
        <v>0.38</v>
      </c>
      <c r="AB187" s="19">
        <v>0.5</v>
      </c>
      <c r="AC187" s="19">
        <v>0.48</v>
      </c>
      <c r="AD187" s="19">
        <v>0.6</v>
      </c>
      <c r="AE187" s="19">
        <v>0.28999999999999998</v>
      </c>
      <c r="AF187" s="19">
        <v>0.35</v>
      </c>
      <c r="AG187" s="20">
        <v>0.25</v>
      </c>
      <c r="AH187" s="20">
        <v>0.4</v>
      </c>
      <c r="AI187" s="20">
        <v>0.57894736842105265</v>
      </c>
      <c r="AJ187" s="19">
        <v>0.33333333333333331</v>
      </c>
      <c r="AK187" s="20">
        <v>0.27272727272727271</v>
      </c>
      <c r="AL187" s="20">
        <v>0.26315789473684209</v>
      </c>
      <c r="AM187" s="20"/>
      <c r="AN187" s="20"/>
      <c r="AO187" s="20"/>
      <c r="AP187" s="20"/>
      <c r="AQ187" s="20"/>
      <c r="AR187" s="20"/>
      <c r="AS187" s="20"/>
    </row>
    <row r="188" spans="1:73" s="12" customForma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16"/>
      <c r="U188" s="17" t="s">
        <v>0</v>
      </c>
      <c r="V188" s="19"/>
      <c r="W188" s="19"/>
      <c r="X188" s="19"/>
      <c r="Y188" s="19"/>
      <c r="Z188" s="19"/>
      <c r="AA188" s="19">
        <v>0.92</v>
      </c>
      <c r="AB188" s="19">
        <v>0.57999999999999996</v>
      </c>
      <c r="AC188" s="19">
        <v>0.53</v>
      </c>
      <c r="AD188" s="19">
        <v>0.5</v>
      </c>
      <c r="AE188" s="19">
        <v>0.43</v>
      </c>
      <c r="AF188" s="19">
        <v>0.13</v>
      </c>
      <c r="AG188" s="20">
        <v>0.61</v>
      </c>
      <c r="AH188" s="20">
        <v>0.64</v>
      </c>
      <c r="AI188" s="21">
        <v>0.6</v>
      </c>
      <c r="AJ188" s="21">
        <v>0.6333333333333333</v>
      </c>
      <c r="AK188" s="20">
        <v>0.45833333333333331</v>
      </c>
      <c r="AL188" s="20">
        <v>0.41666666666666669</v>
      </c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</row>
  </sheetData>
  <mergeCells count="2">
    <mergeCell ref="D3:E3"/>
    <mergeCell ref="G3:L3"/>
  </mergeCells>
  <dataValidations count="2">
    <dataValidation type="list" allowBlank="1" showInputMessage="1" showErrorMessage="1" sqref="G3">
      <formula1>$AW$6:$AW$16</formula1>
    </dataValidation>
    <dataValidation type="list" allowBlank="1" showInputMessage="1" showErrorMessage="1" sqref="D3">
      <formula1>$U$6:$U$18</formula1>
    </dataValidation>
  </dataValidations>
  <pageMargins left="0.7" right="0.7" top="0.75" bottom="0.75" header="0.3" footer="0.3"/>
  <pageSetup scale="80" orientation="landscape" r:id="rId1"/>
  <ignoredErrors>
    <ignoredError sqref="BJ7 BJ9:BJ1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U188"/>
  <sheetViews>
    <sheetView showGridLines="0" topLeftCell="G1" zoomScaleNormal="100" workbookViewId="0">
      <selection activeCell="AI26" sqref="H26:AI33"/>
    </sheetView>
  </sheetViews>
  <sheetFormatPr defaultRowHeight="15" x14ac:dyDescent="0.25"/>
  <cols>
    <col min="1" max="1" width="7.5703125" style="2" customWidth="1"/>
    <col min="2" max="17" width="9.140625" style="2"/>
    <col min="18" max="18" width="9.140625" style="5"/>
    <col min="19" max="19" width="9.7109375" style="6" bestFit="1" customWidth="1"/>
    <col min="20" max="30" width="9.140625" style="6"/>
    <col min="31" max="32" width="9.140625" style="5"/>
    <col min="33" max="33" width="15.140625" style="5" bestFit="1" customWidth="1"/>
    <col min="34" max="47" width="9.140625" style="5"/>
    <col min="48" max="16384" width="9.140625" style="2"/>
  </cols>
  <sheetData>
    <row r="3" spans="4:46" ht="18.75" x14ac:dyDescent="0.3">
      <c r="D3" s="13" t="s">
        <v>12</v>
      </c>
      <c r="E3" s="14"/>
      <c r="F3" s="1"/>
      <c r="G3" s="13" t="s">
        <v>23</v>
      </c>
      <c r="H3" s="15"/>
      <c r="I3" s="15"/>
      <c r="J3" s="15"/>
      <c r="K3" s="15"/>
      <c r="L3" s="14"/>
    </row>
    <row r="4" spans="4:46" x14ac:dyDescent="0.25">
      <c r="R4" s="5" t="s">
        <v>23</v>
      </c>
    </row>
    <row r="5" spans="4:46" x14ac:dyDescent="0.25">
      <c r="S5" s="7">
        <v>42370</v>
      </c>
      <c r="T5" s="7">
        <v>42401</v>
      </c>
      <c r="U5" s="7">
        <v>42430</v>
      </c>
      <c r="V5" s="7">
        <v>42461</v>
      </c>
      <c r="W5" s="7">
        <v>42491</v>
      </c>
      <c r="X5" s="7">
        <v>42522</v>
      </c>
      <c r="Y5" s="7">
        <v>42552</v>
      </c>
      <c r="Z5" s="7">
        <v>42583</v>
      </c>
      <c r="AA5" s="7">
        <v>42614</v>
      </c>
      <c r="AB5" s="7">
        <v>42644</v>
      </c>
      <c r="AC5" s="7">
        <v>42675</v>
      </c>
      <c r="AD5" s="7">
        <v>42705</v>
      </c>
      <c r="AE5" s="8"/>
      <c r="AI5" s="7">
        <v>42370</v>
      </c>
      <c r="AJ5" s="7">
        <v>42401</v>
      </c>
      <c r="AK5" s="7">
        <v>42430</v>
      </c>
      <c r="AL5" s="7">
        <v>42461</v>
      </c>
      <c r="AM5" s="7">
        <v>42491</v>
      </c>
      <c r="AN5" s="7">
        <v>42522</v>
      </c>
      <c r="AO5" s="7">
        <v>42552</v>
      </c>
      <c r="AP5" s="7">
        <v>42583</v>
      </c>
      <c r="AQ5" s="7">
        <v>42614</v>
      </c>
      <c r="AR5" s="7">
        <v>42644</v>
      </c>
      <c r="AS5" s="7">
        <v>42675</v>
      </c>
      <c r="AT5" s="7">
        <v>42705</v>
      </c>
    </row>
    <row r="6" spans="4:46" x14ac:dyDescent="0.25">
      <c r="R6" s="9" t="s">
        <v>12</v>
      </c>
      <c r="S6" s="10">
        <v>0.18</v>
      </c>
      <c r="T6" s="10">
        <v>0.19</v>
      </c>
      <c r="U6" s="10">
        <v>0.18</v>
      </c>
      <c r="V6" s="10">
        <v>0.19</v>
      </c>
      <c r="W6" s="10">
        <v>0.19</v>
      </c>
      <c r="X6" s="10">
        <v>0.18</v>
      </c>
      <c r="Y6" s="10">
        <v>0.19</v>
      </c>
      <c r="Z6" s="10">
        <v>0.19</v>
      </c>
      <c r="AA6" s="10">
        <v>0.19</v>
      </c>
      <c r="AB6" s="10">
        <v>0.19</v>
      </c>
      <c r="AC6" s="10">
        <v>0.36</v>
      </c>
      <c r="AD6" s="10">
        <v>0.22</v>
      </c>
      <c r="AH6" s="9" t="s">
        <v>23</v>
      </c>
      <c r="AI6" s="11">
        <f>VLOOKUP($D$3,$R$6:$AD$18,2,FALSE)</f>
        <v>0.18</v>
      </c>
      <c r="AJ6" s="11">
        <f>VLOOKUP($D$3,$R$6:$AD$18,3,FALSE)</f>
        <v>0.19</v>
      </c>
      <c r="AK6" s="11">
        <f>VLOOKUP($D$3,$R$6:$AD$18,4,FALSE)</f>
        <v>0.18</v>
      </c>
      <c r="AL6" s="11">
        <f>VLOOKUP($D$3,$R$6:$AD$18,5,FALSE)</f>
        <v>0.19</v>
      </c>
      <c r="AM6" s="11">
        <f>VLOOKUP($D$3,$R$6:$AD$18,6,FALSE)</f>
        <v>0.19</v>
      </c>
      <c r="AN6" s="11">
        <f>VLOOKUP($D$3,$R$6:$AD$18,7,FALSE)</f>
        <v>0.18</v>
      </c>
      <c r="AO6" s="11">
        <f>VLOOKUP($D$3,$R$6:$AD$18,8,FALSE)</f>
        <v>0.19</v>
      </c>
      <c r="AP6" s="11">
        <f>VLOOKUP($D$3,$R$6:$AD$18,9,FALSE)</f>
        <v>0.19</v>
      </c>
      <c r="AQ6" s="11">
        <f>VLOOKUP($D$3,$R$6:$AD$18,10,FALSE)</f>
        <v>0.19</v>
      </c>
      <c r="AR6" s="11">
        <f>VLOOKUP($D$3,$R$6:$AD$18,11,FALSE)</f>
        <v>0.19</v>
      </c>
      <c r="AS6" s="11">
        <f>VLOOKUP($D$3,$R$6:$AD$18,12,FALSE)</f>
        <v>0.36</v>
      </c>
      <c r="AT6" s="11">
        <f>VLOOKUP($D$3,$R$6:$AD$18,13,FALSE)</f>
        <v>0.22</v>
      </c>
    </row>
    <row r="7" spans="4:46" x14ac:dyDescent="0.25">
      <c r="R7" s="9" t="s">
        <v>11</v>
      </c>
      <c r="S7" s="10">
        <v>0.13</v>
      </c>
      <c r="T7" s="10">
        <v>0.13</v>
      </c>
      <c r="U7" s="10">
        <v>0.12</v>
      </c>
      <c r="V7" s="10">
        <v>0.13</v>
      </c>
      <c r="W7" s="10">
        <v>0.13</v>
      </c>
      <c r="X7" s="10">
        <v>0.13</v>
      </c>
      <c r="Y7" s="10">
        <v>0.13</v>
      </c>
      <c r="Z7" s="10">
        <v>0.13</v>
      </c>
      <c r="AA7" s="10">
        <v>0.13</v>
      </c>
      <c r="AB7" s="10">
        <v>0.09</v>
      </c>
      <c r="AC7" s="10">
        <v>0.52</v>
      </c>
      <c r="AD7" s="10">
        <v>0.09</v>
      </c>
      <c r="AH7" s="9" t="s">
        <v>22</v>
      </c>
      <c r="AI7" s="11">
        <f>VLOOKUP($D$3,$R$23:$AD$35,2,FALSE)</f>
        <v>0.81</v>
      </c>
      <c r="AJ7" s="11">
        <f>VLOOKUP($D$3,$R$23:$AD$35,3,FALSE)</f>
        <v>0.81</v>
      </c>
      <c r="AK7" s="11">
        <f>VLOOKUP($D$3,$R$23:$AD$35,4,FALSE)</f>
        <v>0.82</v>
      </c>
      <c r="AL7" s="11">
        <f>VLOOKUP($D$3,$R$23:$AD$35,5,FALSE)</f>
        <v>0.83</v>
      </c>
      <c r="AM7" s="11">
        <f>VLOOKUP($D$3,$R$23:$AD$35,6,FALSE)</f>
        <v>0.84</v>
      </c>
      <c r="AN7" s="11">
        <f>VLOOKUP($D$3,$R$23:$AD$35,7,FALSE)</f>
        <v>0.84</v>
      </c>
      <c r="AO7" s="11">
        <f>VLOOKUP($D$3,$R$23:$AD$35,8,FALSE)</f>
        <v>0.85</v>
      </c>
      <c r="AP7" s="11">
        <f>VLOOKUP($D$3,$R$23:$AD$35,9,FALSE)</f>
        <v>0.84</v>
      </c>
      <c r="AQ7" s="11">
        <f>VLOOKUP($D$3,$R$23:$AD$35,10,FALSE)</f>
        <v>0.85</v>
      </c>
      <c r="AR7" s="11">
        <f>VLOOKUP($D$3,$R$23:$AD$35,11,FALSE)</f>
        <v>0.85</v>
      </c>
      <c r="AS7" s="11">
        <f>VLOOKUP($D$3,$R$23:$AD$35,12,FALSE)</f>
        <v>0.84</v>
      </c>
      <c r="AT7" s="11">
        <f>VLOOKUP($D$3,$R$23:$AD$35,13,FALSE)</f>
        <v>0.83</v>
      </c>
    </row>
    <row r="8" spans="4:46" x14ac:dyDescent="0.25">
      <c r="R8" s="9" t="s">
        <v>10</v>
      </c>
      <c r="S8" s="10">
        <v>0.2</v>
      </c>
      <c r="T8" s="10">
        <v>0.16</v>
      </c>
      <c r="U8" s="10">
        <v>0.15</v>
      </c>
      <c r="V8" s="10">
        <v>0.15</v>
      </c>
      <c r="W8" s="10">
        <v>0.15</v>
      </c>
      <c r="X8" s="10">
        <v>0.15</v>
      </c>
      <c r="Y8" s="10">
        <v>0.15</v>
      </c>
      <c r="Z8" s="10">
        <v>0.15</v>
      </c>
      <c r="AA8" s="10">
        <v>0.13</v>
      </c>
      <c r="AB8" s="10">
        <v>0.11</v>
      </c>
      <c r="AC8" s="10">
        <v>0.64</v>
      </c>
      <c r="AD8" s="10">
        <v>0.15</v>
      </c>
      <c r="AH8" s="9" t="s">
        <v>21</v>
      </c>
      <c r="AI8" s="11">
        <f>VLOOKUP($D$3,$R$40:$AD$52,2,FALSE)</f>
        <v>0.45</v>
      </c>
      <c r="AJ8" s="11">
        <f>VLOOKUP($D$3,$R$40:$AD$52,3,FALSE)</f>
        <v>0.45</v>
      </c>
      <c r="AK8" s="11">
        <f>VLOOKUP($D$3,$R$40:$AD$52,4,FALSE)</f>
        <v>0.44</v>
      </c>
      <c r="AL8" s="11">
        <f>VLOOKUP($D$3,$R$40:$AD$52,5,FALSE)</f>
        <v>0.43</v>
      </c>
      <c r="AM8" s="11">
        <f>VLOOKUP($D$3,$R$40:$AD$52,6,FALSE)</f>
        <v>0.42</v>
      </c>
      <c r="AN8" s="11">
        <f>VLOOKUP($D$3,$R$40:$AD$52,7,FALSE)</f>
        <v>0.42</v>
      </c>
      <c r="AO8" s="11">
        <f>VLOOKUP($D$3,$R$40:$AD$52,8,FALSE)</f>
        <v>0.43</v>
      </c>
      <c r="AP8" s="11">
        <f>VLOOKUP($D$3,$R$40:$AD$52,9,FALSE)</f>
        <v>0.42</v>
      </c>
      <c r="AQ8" s="11">
        <f>VLOOKUP($D$3,$R$40:$AD$52,10,FALSE)</f>
        <v>0.43</v>
      </c>
      <c r="AR8" s="11">
        <f>VLOOKUP($D$3,$R$40:$AD$52,11,FALSE)</f>
        <v>0.43</v>
      </c>
      <c r="AS8" s="11">
        <f>VLOOKUP($D$3,$R$40:$AD$52,12,FALSE)</f>
        <v>0.43</v>
      </c>
      <c r="AT8" s="11">
        <f>VLOOKUP($D$3,$R$40:$AD$52,13,FALSE)</f>
        <v>0.43</v>
      </c>
    </row>
    <row r="9" spans="4:46" x14ac:dyDescent="0.25">
      <c r="R9" s="9" t="s">
        <v>9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>
        <v>0.71</v>
      </c>
      <c r="AD9" s="10">
        <v>0.37</v>
      </c>
      <c r="AH9" s="9" t="s">
        <v>20</v>
      </c>
      <c r="AI9" s="11">
        <f>VLOOKUP($D$3,$R$57:$AD$69,2,FALSE)</f>
        <v>0.44</v>
      </c>
      <c r="AJ9" s="11">
        <f>VLOOKUP($D$3,$R$57:$AD$69,3,FALSE)</f>
        <v>0.44</v>
      </c>
      <c r="AK9" s="11">
        <f>VLOOKUP($D$3,$R$57:$AD$69,4,FALSE)</f>
        <v>0.45</v>
      </c>
      <c r="AL9" s="11">
        <f>VLOOKUP($D$3,$R$57:$AD$69,5,FALSE)</f>
        <v>0.45</v>
      </c>
      <c r="AM9" s="11">
        <f>VLOOKUP($D$3,$R$57:$AD$69,6,FALSE)</f>
        <v>0.46</v>
      </c>
      <c r="AN9" s="11">
        <f>VLOOKUP($D$3,$R$57:$AD$69,7,FALSE)</f>
        <v>0.46</v>
      </c>
      <c r="AO9" s="11">
        <f>VLOOKUP($D$3,$R$57:$AD$69,8,FALSE)</f>
        <v>0.47</v>
      </c>
      <c r="AP9" s="11">
        <f>VLOOKUP($D$3,$R$57:$AD$69,9,FALSE)</f>
        <v>0.47</v>
      </c>
      <c r="AQ9" s="11">
        <f>VLOOKUP($D$3,$R$57:$AD$69,10,FALSE)</f>
        <v>0.47</v>
      </c>
      <c r="AR9" s="11">
        <f>VLOOKUP($D$3,$R$57:$AD$69,11,FALSE)</f>
        <v>0.46</v>
      </c>
      <c r="AS9" s="11">
        <f>VLOOKUP($D$3,$R$57:$AD$69,12,FALSE)</f>
        <v>0.46</v>
      </c>
      <c r="AT9" s="11">
        <f>VLOOKUP($D$3,$R$57:$AD$69,13,FALSE)</f>
        <v>0.45</v>
      </c>
    </row>
    <row r="10" spans="4:46" x14ac:dyDescent="0.25">
      <c r="R10" s="9" t="s">
        <v>8</v>
      </c>
      <c r="S10" s="10">
        <v>0.21</v>
      </c>
      <c r="T10" s="10">
        <v>0.22</v>
      </c>
      <c r="U10" s="10">
        <v>0.21</v>
      </c>
      <c r="V10" s="10">
        <v>0.22</v>
      </c>
      <c r="W10" s="10">
        <v>0.32</v>
      </c>
      <c r="X10" s="10">
        <v>0.23</v>
      </c>
      <c r="Y10" s="10">
        <v>0.23</v>
      </c>
      <c r="Z10" s="10">
        <v>0.23</v>
      </c>
      <c r="AA10" s="10">
        <v>0.21</v>
      </c>
      <c r="AB10" s="10">
        <v>0.13</v>
      </c>
      <c r="AC10" s="10">
        <v>0.51</v>
      </c>
      <c r="AD10" s="10">
        <v>0.13</v>
      </c>
      <c r="AH10" s="9" t="s">
        <v>19</v>
      </c>
      <c r="AI10" s="11">
        <f>VLOOKUP($D$3,$R$74:$AD$86,2,FALSE)</f>
        <v>0.13</v>
      </c>
      <c r="AJ10" s="11">
        <f>VLOOKUP($D$3,$R$74:$AD$86,3,FALSE)</f>
        <v>0.1</v>
      </c>
      <c r="AK10" s="11">
        <f>VLOOKUP($D$3,$R$74:$AD$86,4,FALSE)</f>
        <v>0.12</v>
      </c>
      <c r="AL10" s="11">
        <f>VLOOKUP($D$3,$R$74:$AD$86,5,FALSE)</f>
        <v>0.13</v>
      </c>
      <c r="AM10" s="11">
        <f>VLOOKUP($D$3,$R$74:$AD$86,6,FALSE)</f>
        <v>0.13</v>
      </c>
      <c r="AN10" s="11">
        <f>VLOOKUP($D$3,$R$74:$AD$86,7,FALSE)</f>
        <v>0.13</v>
      </c>
      <c r="AO10" s="11">
        <f>VLOOKUP($D$3,$R$74:$AD$86,8,FALSE)</f>
        <v>0.11</v>
      </c>
      <c r="AP10" s="11">
        <f>VLOOKUP($D$3,$R$74:$AD$86,9,FALSE)</f>
        <v>0.13</v>
      </c>
      <c r="AQ10" s="11">
        <f>VLOOKUP($D$3,$R$74:$AD$86,10,FALSE)</f>
        <v>0.12</v>
      </c>
      <c r="AR10" s="11">
        <f>VLOOKUP($D$3,$R$74:$AD$86,11,FALSE)</f>
        <v>0.14000000000000001</v>
      </c>
      <c r="AS10" s="11">
        <f>VLOOKUP($D$3,$R$74:$AD$86,12,FALSE)</f>
        <v>0.13</v>
      </c>
      <c r="AT10" s="11">
        <f>VLOOKUP($D$3,$R$74:$AD$86,13,FALSE)</f>
        <v>0.15</v>
      </c>
    </row>
    <row r="11" spans="4:46" x14ac:dyDescent="0.25">
      <c r="R11" s="9" t="s">
        <v>7</v>
      </c>
      <c r="S11" s="10">
        <v>0.32</v>
      </c>
      <c r="T11" s="10">
        <v>0.32</v>
      </c>
      <c r="U11" s="10">
        <v>0.31</v>
      </c>
      <c r="V11" s="10">
        <v>0.32</v>
      </c>
      <c r="W11" s="10">
        <v>0.22</v>
      </c>
      <c r="X11" s="10">
        <v>0.31</v>
      </c>
      <c r="Y11" s="10">
        <v>0.31</v>
      </c>
      <c r="Z11" s="10">
        <v>0.31</v>
      </c>
      <c r="AA11" s="10">
        <v>0.32</v>
      </c>
      <c r="AB11" s="10">
        <v>0.24</v>
      </c>
      <c r="AC11" s="10">
        <v>0.45</v>
      </c>
      <c r="AD11" s="10">
        <v>0.28000000000000003</v>
      </c>
      <c r="AH11" s="9" t="s">
        <v>18</v>
      </c>
      <c r="AI11" s="11">
        <f>VLOOKUP($D$3,$R$91:$AD$103,2,FALSE)</f>
        <v>0.18</v>
      </c>
      <c r="AJ11" s="11">
        <f>VLOOKUP($D$3,$R$91:$AD$103,3,FALSE)</f>
        <v>0.25</v>
      </c>
      <c r="AK11" s="11">
        <f>VLOOKUP($D$3,$R$91:$AD$103,4,FALSE)</f>
        <v>0.19</v>
      </c>
      <c r="AL11" s="11">
        <f>VLOOKUP($D$3,$R$91:$AD$103,5,FALSE)</f>
        <v>0.17</v>
      </c>
      <c r="AM11" s="11">
        <f>VLOOKUP($D$3,$R$91:$AD$103,6,FALSE)</f>
        <v>0.18</v>
      </c>
      <c r="AN11" s="11">
        <f>VLOOKUP($D$3,$R$91:$AD$103,7,FALSE)</f>
        <v>0.21</v>
      </c>
      <c r="AO11" s="11">
        <f>VLOOKUP($D$3,$R$91:$AD$103,8,FALSE)</f>
        <v>0.24</v>
      </c>
      <c r="AP11" s="11">
        <f>VLOOKUP($D$3,$R$91:$AD$103,9,FALSE)</f>
        <v>0.23</v>
      </c>
      <c r="AQ11" s="11">
        <f>VLOOKUP($D$3,$R$91:$AD$103,10,FALSE)</f>
        <v>0.2</v>
      </c>
      <c r="AR11" s="11">
        <f>VLOOKUP($D$3,$R$91:$AD$103,11,FALSE)</f>
        <v>0.24</v>
      </c>
      <c r="AS11" s="11">
        <f>VLOOKUP($D$3,$R$91:$AD$103,12,FALSE)</f>
        <v>0.24</v>
      </c>
      <c r="AT11" s="11">
        <f>VLOOKUP($D$3,$R$91:$AD$103,13,FALSE)</f>
        <v>0.22</v>
      </c>
    </row>
    <row r="12" spans="4:46" x14ac:dyDescent="0.25">
      <c r="R12" s="9" t="s">
        <v>6</v>
      </c>
      <c r="S12" s="10">
        <v>0.18</v>
      </c>
      <c r="T12" s="10">
        <v>0.16</v>
      </c>
      <c r="U12" s="10">
        <v>0.16</v>
      </c>
      <c r="V12" s="10">
        <v>0.16</v>
      </c>
      <c r="W12" s="10">
        <v>0.17</v>
      </c>
      <c r="X12" s="10">
        <v>0.17</v>
      </c>
      <c r="Y12" s="10">
        <v>0.17</v>
      </c>
      <c r="Z12" s="10">
        <v>0.17</v>
      </c>
      <c r="AA12" s="10">
        <v>0.13</v>
      </c>
      <c r="AB12" s="10">
        <v>0.08</v>
      </c>
      <c r="AC12" s="10">
        <v>0.47</v>
      </c>
      <c r="AD12" s="10">
        <v>0.09</v>
      </c>
      <c r="AH12" s="9" t="s">
        <v>17</v>
      </c>
      <c r="AI12" s="11">
        <f>VLOOKUP($D$3,$R$108:$AD$120,2,FALSE)</f>
        <v>0</v>
      </c>
      <c r="AJ12" s="11">
        <f>VLOOKUP($D$3,$R$108:$AD$120,3,FALSE)</f>
        <v>0</v>
      </c>
      <c r="AK12" s="11">
        <f>VLOOKUP($D$3,$R$108:$AD$120,4,FALSE)</f>
        <v>0</v>
      </c>
      <c r="AL12" s="11">
        <f>VLOOKUP($D$3,$R$108:$AD$120,5,FALSE)</f>
        <v>0</v>
      </c>
      <c r="AM12" s="11">
        <f>VLOOKUP($D$3,$R$108:$AD$120,6,FALSE)</f>
        <v>0</v>
      </c>
      <c r="AN12" s="11">
        <f>VLOOKUP($D$3,$R$108:$AD$120,7,FALSE)</f>
        <v>1</v>
      </c>
      <c r="AO12" s="11">
        <f>VLOOKUP($D$3,$R$108:$AD$120,8,FALSE)</f>
        <v>1</v>
      </c>
      <c r="AP12" s="11">
        <f>VLOOKUP($D$3,$R$108:$AD$120,9,FALSE)</f>
        <v>1</v>
      </c>
      <c r="AQ12" s="11">
        <f>VLOOKUP($D$3,$R$108:$AD$120,10,FALSE)</f>
        <v>1</v>
      </c>
      <c r="AR12" s="11">
        <f>VLOOKUP($D$3,$R$108:$AD$120,11,FALSE)</f>
        <v>1</v>
      </c>
      <c r="AS12" s="11">
        <f>VLOOKUP($D$3,$R$108:$AD$120,12,FALSE)</f>
        <v>1</v>
      </c>
      <c r="AT12" s="11">
        <f>VLOOKUP($D$3,$R$108:$AD$120,13,FALSE)</f>
        <v>1</v>
      </c>
    </row>
    <row r="13" spans="4:46" x14ac:dyDescent="0.25">
      <c r="R13" s="9" t="s">
        <v>5</v>
      </c>
      <c r="S13" s="10">
        <v>0.2</v>
      </c>
      <c r="T13" s="10">
        <v>0.21</v>
      </c>
      <c r="U13" s="10">
        <v>0.21</v>
      </c>
      <c r="V13" s="10">
        <v>0.23</v>
      </c>
      <c r="W13" s="10">
        <v>0.23</v>
      </c>
      <c r="X13" s="10">
        <v>0.23</v>
      </c>
      <c r="Y13" s="10">
        <v>0.23</v>
      </c>
      <c r="Z13" s="10">
        <v>0.23</v>
      </c>
      <c r="AA13" s="10">
        <v>0.23</v>
      </c>
      <c r="AB13" s="10">
        <v>0.23</v>
      </c>
      <c r="AC13" s="10">
        <v>0.55000000000000004</v>
      </c>
      <c r="AD13" s="10">
        <v>0.27</v>
      </c>
      <c r="AH13" s="9" t="s">
        <v>16</v>
      </c>
      <c r="AI13" s="11">
        <f>VLOOKUP($D$3,$R$125:$AD$137,2,FALSE)</f>
        <v>0.03</v>
      </c>
      <c r="AJ13" s="11">
        <f>VLOOKUP($D$3,$R$125:$AD$137,3,FALSE)</f>
        <v>0.03</v>
      </c>
      <c r="AK13" s="11">
        <f>VLOOKUP($D$3,$R$125:$AD$137,4,FALSE)</f>
        <v>0.03</v>
      </c>
      <c r="AL13" s="11">
        <f>VLOOKUP($D$3,$R$125:$AD$137,5,FALSE)</f>
        <v>7.0000000000000007E-2</v>
      </c>
      <c r="AM13" s="11">
        <f>VLOOKUP($D$3,$R$125:$AD$137,6,FALSE)</f>
        <v>7.0000000000000007E-2</v>
      </c>
      <c r="AN13" s="11">
        <f>VLOOKUP($D$3,$R$125:$AD$137,7,FALSE)</f>
        <v>0.34</v>
      </c>
      <c r="AO13" s="11">
        <f>VLOOKUP($D$3,$R$125:$AD$137,8,FALSE)</f>
        <v>0.15</v>
      </c>
      <c r="AP13" s="11">
        <f>VLOOKUP($D$3,$R$125:$AD$137,9,FALSE)</f>
        <v>0.15</v>
      </c>
      <c r="AQ13" s="11">
        <f>VLOOKUP($D$3,$R$125:$AD$137,10,FALSE)</f>
        <v>0.19</v>
      </c>
      <c r="AR13" s="11">
        <f>VLOOKUP($D$3,$R$125:$AD$137,11,FALSE)</f>
        <v>0.18</v>
      </c>
      <c r="AS13" s="11">
        <f>VLOOKUP($D$3,$R$125:$AD$137,12,FALSE)</f>
        <v>0.21</v>
      </c>
      <c r="AT13" s="11">
        <f>VLOOKUP($D$3,$R$125:$AD$137,13,FALSE)</f>
        <v>0.2</v>
      </c>
    </row>
    <row r="14" spans="4:46" x14ac:dyDescent="0.25">
      <c r="R14" s="9" t="s">
        <v>4</v>
      </c>
      <c r="S14" s="10">
        <v>0.19</v>
      </c>
      <c r="T14" s="10">
        <v>0.19</v>
      </c>
      <c r="U14" s="10">
        <v>0.18</v>
      </c>
      <c r="V14" s="10">
        <v>0.18</v>
      </c>
      <c r="W14" s="10">
        <v>0.19</v>
      </c>
      <c r="X14" s="10">
        <v>0.19</v>
      </c>
      <c r="Y14" s="10">
        <v>0.19</v>
      </c>
      <c r="Z14" s="10">
        <v>0.19</v>
      </c>
      <c r="AA14" s="10">
        <v>0.19</v>
      </c>
      <c r="AB14" s="10">
        <v>0.18</v>
      </c>
      <c r="AC14" s="10">
        <v>0.46</v>
      </c>
      <c r="AD14" s="10">
        <v>0.2</v>
      </c>
      <c r="AH14" s="9" t="s">
        <v>15</v>
      </c>
      <c r="AI14" s="11">
        <f>VLOOKUP($D$3,$R$142:$AD$154,2,FALSE)</f>
        <v>0.53</v>
      </c>
      <c r="AJ14" s="11">
        <f>VLOOKUP($D$3,$R$142:$AD$154,3,FALSE)</f>
        <v>0.53</v>
      </c>
      <c r="AK14" s="11">
        <f>VLOOKUP($D$3,$R$142:$AD$154,4,FALSE)</f>
        <v>0.53</v>
      </c>
      <c r="AL14" s="11">
        <f>VLOOKUP($D$3,$R$142:$AD$154,5,FALSE)</f>
        <v>0.53</v>
      </c>
      <c r="AM14" s="11">
        <f>VLOOKUP($D$3,$R$142:$AD$154,6,FALSE)</f>
        <v>0</v>
      </c>
      <c r="AN14" s="11">
        <f>VLOOKUP($D$3,$R$142:$AD$154,7,FALSE)</f>
        <v>0</v>
      </c>
      <c r="AO14" s="11">
        <f>VLOOKUP($D$3,$R$142:$AD$154,8,FALSE)</f>
        <v>0</v>
      </c>
      <c r="AP14" s="11">
        <f>VLOOKUP($D$3,$R$142:$AD$154,9,FALSE)</f>
        <v>0</v>
      </c>
      <c r="AQ14" s="11">
        <f>VLOOKUP($D$3,$R$142:$AD$154,10,FALSE)</f>
        <v>0</v>
      </c>
      <c r="AR14" s="11">
        <f>VLOOKUP($D$3,$R$142:$AD$154,11,FALSE)</f>
        <v>0</v>
      </c>
      <c r="AS14" s="11">
        <f>VLOOKUP($D$3,$R$142:$AD$154,12,FALSE)</f>
        <v>0</v>
      </c>
      <c r="AT14" s="11">
        <f>VLOOKUP($D$3,$R$142:$AD$154,13,FALSE)</f>
        <v>0</v>
      </c>
    </row>
    <row r="15" spans="4:46" x14ac:dyDescent="0.25">
      <c r="R15" s="9" t="s">
        <v>3</v>
      </c>
      <c r="S15" s="10">
        <v>0.19</v>
      </c>
      <c r="T15" s="10">
        <v>0.18</v>
      </c>
      <c r="U15" s="10">
        <v>0.18</v>
      </c>
      <c r="V15" s="10">
        <v>0.19</v>
      </c>
      <c r="W15" s="10">
        <v>0.19</v>
      </c>
      <c r="X15" s="10">
        <v>0.2</v>
      </c>
      <c r="Y15" s="10">
        <v>0.21</v>
      </c>
      <c r="Z15" s="10">
        <v>0.21</v>
      </c>
      <c r="AA15" s="10">
        <v>0.2</v>
      </c>
      <c r="AB15" s="10">
        <v>0.2</v>
      </c>
      <c r="AC15" s="10">
        <v>0.5</v>
      </c>
      <c r="AD15" s="10">
        <v>0.23</v>
      </c>
      <c r="AH15" s="9" t="s">
        <v>14</v>
      </c>
      <c r="AI15" s="11">
        <f>VLOOKUP($D$3,$R$159:$AD$171,2,FALSE)</f>
        <v>0.15</v>
      </c>
      <c r="AJ15" s="11">
        <f>VLOOKUP($D$3,$R$159:$AD$171,3,FALSE)</f>
        <v>0.16</v>
      </c>
      <c r="AK15" s="11">
        <f>VLOOKUP($D$3,$R$159:$AD$171,4,FALSE)</f>
        <v>0.17</v>
      </c>
      <c r="AL15" s="11">
        <f>VLOOKUP($D$3,$R$159:$AD$171,5,FALSE)</f>
        <v>0.15</v>
      </c>
      <c r="AM15" s="11">
        <f>VLOOKUP($D$3,$R$159:$AD$171,6,FALSE)</f>
        <v>0.17</v>
      </c>
      <c r="AN15" s="11">
        <f>VLOOKUP($D$3,$R$159:$AD$171,7,FALSE)</f>
        <v>0.15</v>
      </c>
      <c r="AO15" s="11">
        <f>VLOOKUP($D$3,$R$159:$AD$171,8,FALSE)</f>
        <v>0.16</v>
      </c>
      <c r="AP15" s="11">
        <f>VLOOKUP($D$3,$R$159:$AD$171,9,FALSE)</f>
        <v>0.18</v>
      </c>
      <c r="AQ15" s="11">
        <f>VLOOKUP($D$3,$R$159:$AD$171,10,FALSE)</f>
        <v>0.17</v>
      </c>
      <c r="AR15" s="11">
        <f>VLOOKUP($D$3,$R$159:$AD$171,11,FALSE)</f>
        <v>0.18</v>
      </c>
      <c r="AS15" s="11">
        <f>VLOOKUP($D$3,$R$159:$AD$171,12,FALSE)</f>
        <v>0.18</v>
      </c>
      <c r="AT15" s="11">
        <f>VLOOKUP($D$3,$R$159:$AD$171,13,FALSE)</f>
        <v>0.18</v>
      </c>
    </row>
    <row r="16" spans="4:46" x14ac:dyDescent="0.25">
      <c r="R16" s="9" t="s">
        <v>2</v>
      </c>
      <c r="S16" s="10">
        <v>0.11</v>
      </c>
      <c r="T16" s="10">
        <v>0.13</v>
      </c>
      <c r="U16" s="10">
        <v>0.13</v>
      </c>
      <c r="V16" s="10">
        <v>0.16</v>
      </c>
      <c r="W16" s="10">
        <v>0.16</v>
      </c>
      <c r="X16" s="10">
        <v>0.16</v>
      </c>
      <c r="Y16" s="10">
        <v>0.17</v>
      </c>
      <c r="Z16" s="10">
        <v>0.17</v>
      </c>
      <c r="AA16" s="10">
        <v>0.17</v>
      </c>
      <c r="AB16" s="10">
        <v>0.18</v>
      </c>
      <c r="AC16" s="10">
        <v>0.52</v>
      </c>
      <c r="AD16" s="10">
        <v>0.17</v>
      </c>
      <c r="AH16" s="9" t="s">
        <v>13</v>
      </c>
      <c r="AI16" s="11">
        <f>VLOOKUP($D$3,$R$176:$AD$188,2,FALSE)</f>
        <v>0.53</v>
      </c>
      <c r="AJ16" s="11">
        <f>VLOOKUP($D$3,$R$176:$AD$188,3,FALSE)</f>
        <v>0.33</v>
      </c>
      <c r="AK16" s="11">
        <f>VLOOKUP($D$3,$R$176:$AD$188,4,FALSE)</f>
        <v>0.33</v>
      </c>
      <c r="AL16" s="11">
        <f>VLOOKUP($D$3,$R$176:$AD$188,5,FALSE)</f>
        <v>0.32</v>
      </c>
      <c r="AM16" s="11">
        <f>VLOOKUP($D$3,$R$176:$AD$188,6,FALSE)</f>
        <v>0.31</v>
      </c>
      <c r="AN16" s="11">
        <f>VLOOKUP($D$3,$R$176:$AD$188,7,FALSE)</f>
        <v>0.31</v>
      </c>
      <c r="AO16" s="11">
        <f>VLOOKUP($D$3,$R$176:$AD$188,8,FALSE)</f>
        <v>0.31</v>
      </c>
      <c r="AP16" s="11">
        <f>VLOOKUP($D$3,$R$176:$AD$188,9,FALSE)</f>
        <v>0.31</v>
      </c>
      <c r="AQ16" s="11">
        <f>VLOOKUP($D$3,$R$176:$AD$188,10,FALSE)</f>
        <v>0.3</v>
      </c>
      <c r="AR16" s="11">
        <f>VLOOKUP($D$3,$R$176:$AD$188,11,FALSE)</f>
        <v>0.28999999999999998</v>
      </c>
      <c r="AS16" s="11">
        <f>VLOOKUP($D$3,$R$176:$AD$188,12,FALSE)</f>
        <v>0.28000000000000003</v>
      </c>
      <c r="AT16" s="11">
        <f>VLOOKUP($D$3,$R$176:$AD$188,13,FALSE)</f>
        <v>0.28000000000000003</v>
      </c>
    </row>
    <row r="17" spans="18:46" x14ac:dyDescent="0.25">
      <c r="R17" s="9" t="s">
        <v>1</v>
      </c>
      <c r="S17" s="10">
        <v>0.08</v>
      </c>
      <c r="T17" s="10">
        <v>0.06</v>
      </c>
      <c r="U17" s="10">
        <v>0.06</v>
      </c>
      <c r="V17" s="10">
        <v>7.0000000000000007E-2</v>
      </c>
      <c r="W17" s="10">
        <v>0.06</v>
      </c>
      <c r="X17" s="10">
        <v>0.08</v>
      </c>
      <c r="Y17" s="10">
        <v>0.09</v>
      </c>
      <c r="Z17" s="10">
        <v>0.1</v>
      </c>
      <c r="AA17" s="10">
        <v>0.13</v>
      </c>
      <c r="AB17" s="10">
        <v>0.05</v>
      </c>
      <c r="AC17" s="10">
        <v>0.42</v>
      </c>
      <c r="AD17" s="10">
        <v>0.24</v>
      </c>
    </row>
    <row r="18" spans="18:46" x14ac:dyDescent="0.25">
      <c r="R18" s="9" t="s">
        <v>0</v>
      </c>
      <c r="S18" s="10">
        <v>0.21</v>
      </c>
      <c r="T18" s="10">
        <v>0.21</v>
      </c>
      <c r="U18" s="10">
        <v>0.2</v>
      </c>
      <c r="V18" s="10">
        <v>0.22</v>
      </c>
      <c r="W18" s="10">
        <v>0.22</v>
      </c>
      <c r="X18" s="10">
        <v>0.22</v>
      </c>
      <c r="Y18" s="10">
        <v>0.22</v>
      </c>
      <c r="Z18" s="10">
        <v>0.22</v>
      </c>
      <c r="AA18" s="10">
        <v>0.21</v>
      </c>
      <c r="AB18" s="10">
        <v>0.21</v>
      </c>
      <c r="AC18" s="10">
        <v>0.41</v>
      </c>
      <c r="AD18" s="10">
        <v>0.23</v>
      </c>
      <c r="AI18" s="7">
        <v>42370</v>
      </c>
      <c r="AJ18" s="7">
        <v>42401</v>
      </c>
      <c r="AK18" s="7">
        <v>42430</v>
      </c>
      <c r="AL18" s="7">
        <v>42461</v>
      </c>
      <c r="AM18" s="7">
        <v>42491</v>
      </c>
      <c r="AN18" s="7">
        <v>42522</v>
      </c>
      <c r="AO18" s="7">
        <v>42552</v>
      </c>
      <c r="AP18" s="7">
        <v>42583</v>
      </c>
      <c r="AQ18" s="7">
        <v>42614</v>
      </c>
      <c r="AR18" s="7">
        <v>42644</v>
      </c>
      <c r="AS18" s="7">
        <v>42675</v>
      </c>
      <c r="AT18" s="7">
        <v>42705</v>
      </c>
    </row>
    <row r="19" spans="18:46" x14ac:dyDescent="0.25">
      <c r="AH19" s="9" t="str">
        <f>G3</f>
        <v>Influenza Vaccination</v>
      </c>
      <c r="AI19" s="10">
        <f>VLOOKUP($G$3,$AH$6:$AT$16,2,FALSE)</f>
        <v>0.18</v>
      </c>
      <c r="AJ19" s="10">
        <f>VLOOKUP($G$3,$AH$6:$AT$16,3,FALSE)</f>
        <v>0.19</v>
      </c>
      <c r="AK19" s="10">
        <f>VLOOKUP($G$3,$AH$6:$AT$16,4,FALSE)</f>
        <v>0.18</v>
      </c>
      <c r="AL19" s="10">
        <f>VLOOKUP($G$3,$AH$6:$AT$16,5,FALSE)</f>
        <v>0.19</v>
      </c>
      <c r="AM19" s="10">
        <f>VLOOKUP($G$3,$AH$6:$AT$16,6,FALSE)</f>
        <v>0.19</v>
      </c>
      <c r="AN19" s="10">
        <f>VLOOKUP($G$3,$AH$6:$AT$16,7,FALSE)</f>
        <v>0.18</v>
      </c>
      <c r="AO19" s="10">
        <f>VLOOKUP($G$3,$AH$6:$AT$16,8,FALSE)</f>
        <v>0.19</v>
      </c>
      <c r="AP19" s="10">
        <f>VLOOKUP($G$3,$AH$6:$AT$16,9,FALSE)</f>
        <v>0.19</v>
      </c>
      <c r="AQ19" s="10">
        <f>VLOOKUP($G$3,$AH$6:$AT$16,10,FALSE)</f>
        <v>0.19</v>
      </c>
      <c r="AR19" s="10">
        <f>VLOOKUP($G$3,$AH$6:$AT$16,11,FALSE)</f>
        <v>0.19</v>
      </c>
      <c r="AS19" s="10">
        <f>VLOOKUP($G$3,$AH$6:$AT$16,12,FALSE)</f>
        <v>0.36</v>
      </c>
      <c r="AT19" s="10">
        <f>VLOOKUP($G$3,$AH$6:$AT$16,13,FALSE)</f>
        <v>0.22</v>
      </c>
    </row>
    <row r="21" spans="18:46" x14ac:dyDescent="0.25">
      <c r="R21" s="5" t="s">
        <v>22</v>
      </c>
      <c r="AH21" s="9" t="s">
        <v>23</v>
      </c>
      <c r="AI21" s="5" t="s">
        <v>25</v>
      </c>
    </row>
    <row r="22" spans="18:46" x14ac:dyDescent="0.25">
      <c r="S22" s="7">
        <v>42370</v>
      </c>
      <c r="T22" s="7">
        <v>42401</v>
      </c>
      <c r="U22" s="7">
        <v>42430</v>
      </c>
      <c r="V22" s="7">
        <v>42461</v>
      </c>
      <c r="W22" s="7">
        <v>42491</v>
      </c>
      <c r="X22" s="7">
        <v>42522</v>
      </c>
      <c r="Y22" s="7">
        <v>42552</v>
      </c>
      <c r="Z22" s="7">
        <v>42583</v>
      </c>
      <c r="AA22" s="7">
        <v>42614</v>
      </c>
      <c r="AB22" s="7">
        <v>42644</v>
      </c>
      <c r="AC22" s="7">
        <v>42675</v>
      </c>
      <c r="AD22" s="7">
        <v>42705</v>
      </c>
      <c r="AH22" s="9" t="s">
        <v>22</v>
      </c>
      <c r="AI22" s="5" t="s">
        <v>28</v>
      </c>
    </row>
    <row r="23" spans="18:46" x14ac:dyDescent="0.25">
      <c r="R23" s="9" t="s">
        <v>12</v>
      </c>
      <c r="S23" s="10">
        <v>0.81</v>
      </c>
      <c r="T23" s="10">
        <v>0.81</v>
      </c>
      <c r="U23" s="10">
        <v>0.82</v>
      </c>
      <c r="V23" s="10">
        <v>0.83</v>
      </c>
      <c r="W23" s="10">
        <v>0.84</v>
      </c>
      <c r="X23" s="10">
        <v>0.84</v>
      </c>
      <c r="Y23" s="10">
        <v>0.85</v>
      </c>
      <c r="Z23" s="10">
        <v>0.84</v>
      </c>
      <c r="AA23" s="10">
        <v>0.85</v>
      </c>
      <c r="AB23" s="10">
        <v>0.85</v>
      </c>
      <c r="AC23" s="10">
        <v>0.84</v>
      </c>
      <c r="AD23" s="10">
        <v>0.83</v>
      </c>
      <c r="AH23" s="9" t="s">
        <v>21</v>
      </c>
      <c r="AI23" s="5" t="s">
        <v>30</v>
      </c>
    </row>
    <row r="24" spans="18:46" x14ac:dyDescent="0.25">
      <c r="R24" s="9" t="s">
        <v>11</v>
      </c>
      <c r="S24" s="10">
        <v>0.36</v>
      </c>
      <c r="T24" s="10">
        <v>0.37</v>
      </c>
      <c r="U24" s="10">
        <v>0.36</v>
      </c>
      <c r="V24" s="10">
        <v>0.36</v>
      </c>
      <c r="W24" s="10">
        <v>0.35</v>
      </c>
      <c r="X24" s="10">
        <v>0.34</v>
      </c>
      <c r="Y24" s="10">
        <v>0.33</v>
      </c>
      <c r="Z24" s="10">
        <v>0.32</v>
      </c>
      <c r="AA24" s="10">
        <v>0.31</v>
      </c>
      <c r="AB24" s="10">
        <v>0.33</v>
      </c>
      <c r="AC24" s="10">
        <v>0.34</v>
      </c>
      <c r="AD24" s="10">
        <v>0.34</v>
      </c>
      <c r="AH24" s="9" t="s">
        <v>20</v>
      </c>
      <c r="AI24" s="5" t="s">
        <v>26</v>
      </c>
    </row>
    <row r="25" spans="18:46" x14ac:dyDescent="0.25">
      <c r="R25" s="9" t="s">
        <v>10</v>
      </c>
      <c r="S25" s="10">
        <v>0.76</v>
      </c>
      <c r="T25" s="10">
        <v>0.75</v>
      </c>
      <c r="U25" s="10">
        <v>0.74</v>
      </c>
      <c r="V25" s="10">
        <v>0.74</v>
      </c>
      <c r="W25" s="10">
        <v>0.73</v>
      </c>
      <c r="X25" s="10">
        <v>0.73</v>
      </c>
      <c r="Y25" s="10">
        <v>0.71</v>
      </c>
      <c r="Z25" s="10">
        <v>0.69</v>
      </c>
      <c r="AA25" s="10">
        <v>0.69</v>
      </c>
      <c r="AB25" s="10">
        <v>0.68</v>
      </c>
      <c r="AC25" s="10">
        <v>0.68</v>
      </c>
      <c r="AD25" s="10">
        <v>0.7</v>
      </c>
      <c r="AH25" s="9" t="s">
        <v>19</v>
      </c>
      <c r="AI25" s="5" t="s">
        <v>29</v>
      </c>
    </row>
    <row r="26" spans="18:46" x14ac:dyDescent="0.25">
      <c r="R26" s="9" t="s">
        <v>9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>
        <v>0.61</v>
      </c>
      <c r="AD26" s="10">
        <v>0.56000000000000005</v>
      </c>
      <c r="AH26" s="9" t="s">
        <v>18</v>
      </c>
      <c r="AI26" s="5" t="s">
        <v>35</v>
      </c>
    </row>
    <row r="27" spans="18:46" x14ac:dyDescent="0.25">
      <c r="R27" s="9" t="s">
        <v>8</v>
      </c>
      <c r="S27" s="10">
        <v>0.41</v>
      </c>
      <c r="T27" s="10">
        <v>0.41</v>
      </c>
      <c r="U27" s="10">
        <v>0.41</v>
      </c>
      <c r="V27" s="10">
        <v>0.41</v>
      </c>
      <c r="W27" s="10">
        <v>0.74</v>
      </c>
      <c r="X27" s="10">
        <v>0.42</v>
      </c>
      <c r="Y27" s="10">
        <v>0.42</v>
      </c>
      <c r="Z27" s="10">
        <v>0.41</v>
      </c>
      <c r="AA27" s="10">
        <v>0.4</v>
      </c>
      <c r="AB27" s="10">
        <v>0.4</v>
      </c>
      <c r="AC27" s="10">
        <v>0.4</v>
      </c>
      <c r="AD27" s="10">
        <v>0.4</v>
      </c>
      <c r="AH27" s="9" t="s">
        <v>17</v>
      </c>
      <c r="AI27" s="5" t="s">
        <v>27</v>
      </c>
    </row>
    <row r="28" spans="18:46" x14ac:dyDescent="0.25">
      <c r="R28" s="9" t="s">
        <v>7</v>
      </c>
      <c r="S28" s="10">
        <v>0.72</v>
      </c>
      <c r="T28" s="10">
        <v>0.74</v>
      </c>
      <c r="U28" s="10">
        <v>0.74</v>
      </c>
      <c r="V28" s="10">
        <v>0.73</v>
      </c>
      <c r="W28" s="10">
        <v>0.42</v>
      </c>
      <c r="X28" s="10">
        <v>0.75</v>
      </c>
      <c r="Y28" s="10">
        <v>0.75</v>
      </c>
      <c r="Z28" s="10">
        <v>0.76</v>
      </c>
      <c r="AA28" s="10">
        <v>0.76</v>
      </c>
      <c r="AB28" s="10">
        <v>0.74</v>
      </c>
      <c r="AC28" s="10">
        <v>0.71</v>
      </c>
      <c r="AD28" s="10">
        <v>0.71</v>
      </c>
      <c r="AH28" s="9" t="s">
        <v>16</v>
      </c>
      <c r="AI28" s="5" t="s">
        <v>31</v>
      </c>
    </row>
    <row r="29" spans="18:46" x14ac:dyDescent="0.25">
      <c r="R29" s="9" t="s">
        <v>6</v>
      </c>
      <c r="S29" s="10">
        <v>0.49</v>
      </c>
      <c r="T29" s="10">
        <v>0.54</v>
      </c>
      <c r="U29" s="10">
        <v>0.53</v>
      </c>
      <c r="V29" s="10">
        <v>0.54</v>
      </c>
      <c r="W29" s="10">
        <v>0.54</v>
      </c>
      <c r="X29" s="10">
        <v>0.52</v>
      </c>
      <c r="Y29" s="10">
        <v>0.52</v>
      </c>
      <c r="Z29" s="10">
        <v>0.53</v>
      </c>
      <c r="AA29" s="10">
        <v>0.56000000000000005</v>
      </c>
      <c r="AB29" s="10">
        <v>0.56000000000000005</v>
      </c>
      <c r="AC29" s="10">
        <v>0.6</v>
      </c>
      <c r="AD29" s="10">
        <v>0.59</v>
      </c>
      <c r="AH29" s="9" t="s">
        <v>15</v>
      </c>
      <c r="AI29" s="5" t="s">
        <v>32</v>
      </c>
    </row>
    <row r="30" spans="18:46" x14ac:dyDescent="0.25">
      <c r="R30" s="9" t="s">
        <v>5</v>
      </c>
      <c r="S30" s="10">
        <v>0.55000000000000004</v>
      </c>
      <c r="T30" s="10">
        <v>0.56000000000000005</v>
      </c>
      <c r="U30" s="10">
        <v>0.56000000000000005</v>
      </c>
      <c r="V30" s="10">
        <v>0.56000000000000005</v>
      </c>
      <c r="W30" s="10">
        <v>0.56999999999999995</v>
      </c>
      <c r="X30" s="10">
        <v>0.57999999999999996</v>
      </c>
      <c r="Y30" s="10">
        <v>0.57999999999999996</v>
      </c>
      <c r="Z30" s="10">
        <v>0.57999999999999996</v>
      </c>
      <c r="AA30" s="10">
        <v>0.57999999999999996</v>
      </c>
      <c r="AB30" s="10">
        <v>0.6</v>
      </c>
      <c r="AC30" s="10">
        <v>0.61</v>
      </c>
      <c r="AD30" s="10">
        <v>0.61</v>
      </c>
      <c r="AH30" s="9" t="s">
        <v>14</v>
      </c>
      <c r="AI30" s="5" t="s">
        <v>33</v>
      </c>
    </row>
    <row r="31" spans="18:46" x14ac:dyDescent="0.25">
      <c r="R31" s="9" t="s">
        <v>4</v>
      </c>
      <c r="S31" s="10">
        <v>0.5</v>
      </c>
      <c r="T31" s="10">
        <v>0.51</v>
      </c>
      <c r="U31" s="10">
        <v>0.5</v>
      </c>
      <c r="V31" s="10">
        <v>0.5</v>
      </c>
      <c r="W31" s="10">
        <v>0.49</v>
      </c>
      <c r="X31" s="10">
        <v>0.49</v>
      </c>
      <c r="Y31" s="10">
        <v>0.49</v>
      </c>
      <c r="Z31" s="10">
        <v>0.49</v>
      </c>
      <c r="AA31" s="10">
        <v>0.49</v>
      </c>
      <c r="AB31" s="10">
        <v>0.49</v>
      </c>
      <c r="AC31" s="10">
        <v>0.49</v>
      </c>
      <c r="AD31" s="10">
        <v>0.48</v>
      </c>
      <c r="AH31" s="9" t="s">
        <v>24</v>
      </c>
      <c r="AI31" s="5" t="s">
        <v>34</v>
      </c>
    </row>
    <row r="32" spans="18:46" x14ac:dyDescent="0.25">
      <c r="R32" s="9" t="s">
        <v>3</v>
      </c>
      <c r="S32" s="10">
        <v>0.43</v>
      </c>
      <c r="T32" s="10">
        <v>0.42</v>
      </c>
      <c r="U32" s="10">
        <v>0.42</v>
      </c>
      <c r="V32" s="10">
        <v>0.42</v>
      </c>
      <c r="W32" s="10">
        <v>0.42</v>
      </c>
      <c r="X32" s="10">
        <v>0.4</v>
      </c>
      <c r="Y32" s="10">
        <v>0.41</v>
      </c>
      <c r="Z32" s="10">
        <v>0.41</v>
      </c>
      <c r="AA32" s="10">
        <v>0.41</v>
      </c>
      <c r="AB32" s="10">
        <v>0.44</v>
      </c>
      <c r="AC32" s="10">
        <v>0.44</v>
      </c>
      <c r="AD32" s="10">
        <v>0.43</v>
      </c>
    </row>
    <row r="33" spans="3:30" ht="15.75" x14ac:dyDescent="0.25">
      <c r="C33" s="4" t="str">
        <f>VLOOKUP(G3,AH21:AI31,2,FALSE)</f>
        <v>Percentage of patients (ages &gt;6mo) that have received the annual influenza vaccination.</v>
      </c>
      <c r="R33" s="9" t="s">
        <v>2</v>
      </c>
      <c r="S33" s="10">
        <v>0.56999999999999995</v>
      </c>
      <c r="T33" s="10">
        <v>0.6</v>
      </c>
      <c r="U33" s="10">
        <v>0.62</v>
      </c>
      <c r="V33" s="10">
        <v>0.63</v>
      </c>
      <c r="W33" s="10">
        <v>0.63</v>
      </c>
      <c r="X33" s="10">
        <v>0.64</v>
      </c>
      <c r="Y33" s="10">
        <v>0.67</v>
      </c>
      <c r="Z33" s="10">
        <v>0.69</v>
      </c>
      <c r="AA33" s="10">
        <v>0.7</v>
      </c>
      <c r="AB33" s="10">
        <v>0.7</v>
      </c>
      <c r="AC33" s="10">
        <v>0.73</v>
      </c>
      <c r="AD33" s="10">
        <v>0.74</v>
      </c>
    </row>
    <row r="34" spans="3:30" x14ac:dyDescent="0.25">
      <c r="R34" s="9" t="s">
        <v>1</v>
      </c>
      <c r="S34" s="10">
        <v>0.68</v>
      </c>
      <c r="T34" s="10">
        <v>0.63</v>
      </c>
      <c r="U34" s="10">
        <v>0.6</v>
      </c>
      <c r="V34" s="10">
        <v>0.54</v>
      </c>
      <c r="W34" s="10">
        <v>0.5</v>
      </c>
      <c r="X34" s="10">
        <v>0.67</v>
      </c>
      <c r="Y34" s="10">
        <v>0.5</v>
      </c>
      <c r="Z34" s="10">
        <v>0.56000000000000005</v>
      </c>
      <c r="AA34" s="10">
        <v>0.5</v>
      </c>
      <c r="AB34" s="10">
        <v>0.56999999999999995</v>
      </c>
      <c r="AC34" s="10">
        <v>0.65</v>
      </c>
      <c r="AD34" s="10">
        <v>0.56999999999999995</v>
      </c>
    </row>
    <row r="35" spans="3:30" x14ac:dyDescent="0.25">
      <c r="R35" s="9" t="s">
        <v>0</v>
      </c>
      <c r="S35" s="10">
        <v>0.54</v>
      </c>
      <c r="T35" s="10">
        <v>0.54</v>
      </c>
      <c r="U35" s="10">
        <v>0.53</v>
      </c>
      <c r="V35" s="10">
        <v>0.54</v>
      </c>
      <c r="W35" s="10">
        <v>0.56000000000000005</v>
      </c>
      <c r="X35" s="10">
        <v>0.56000000000000005</v>
      </c>
      <c r="Y35" s="10">
        <v>0.55000000000000004</v>
      </c>
      <c r="Z35" s="10">
        <v>0.54</v>
      </c>
      <c r="AA35" s="10">
        <v>0.52</v>
      </c>
      <c r="AB35" s="10">
        <v>0.52</v>
      </c>
      <c r="AC35" s="10">
        <v>0.51</v>
      </c>
      <c r="AD35" s="10">
        <v>0.49</v>
      </c>
    </row>
    <row r="38" spans="3:30" x14ac:dyDescent="0.25">
      <c r="R38" s="5" t="s">
        <v>21</v>
      </c>
    </row>
    <row r="39" spans="3:30" x14ac:dyDescent="0.25">
      <c r="S39" s="7">
        <v>42370</v>
      </c>
      <c r="T39" s="7">
        <v>42401</v>
      </c>
      <c r="U39" s="7">
        <v>42430</v>
      </c>
      <c r="V39" s="7">
        <v>42461</v>
      </c>
      <c r="W39" s="7">
        <v>42491</v>
      </c>
      <c r="X39" s="7">
        <v>42522</v>
      </c>
      <c r="Y39" s="7">
        <v>42552</v>
      </c>
      <c r="Z39" s="7">
        <v>42583</v>
      </c>
      <c r="AA39" s="7">
        <v>42614</v>
      </c>
      <c r="AB39" s="7">
        <v>42644</v>
      </c>
      <c r="AC39" s="7">
        <v>42675</v>
      </c>
      <c r="AD39" s="7">
        <v>42705</v>
      </c>
    </row>
    <row r="40" spans="3:30" x14ac:dyDescent="0.25">
      <c r="R40" s="9" t="s">
        <v>12</v>
      </c>
      <c r="S40" s="10">
        <v>0.45</v>
      </c>
      <c r="T40" s="10">
        <v>0.45</v>
      </c>
      <c r="U40" s="10">
        <v>0.44</v>
      </c>
      <c r="V40" s="10">
        <v>0.43</v>
      </c>
      <c r="W40" s="10">
        <v>0.42</v>
      </c>
      <c r="X40" s="10">
        <v>0.42</v>
      </c>
      <c r="Y40" s="10">
        <v>0.43</v>
      </c>
      <c r="Z40" s="10">
        <v>0.42</v>
      </c>
      <c r="AA40" s="10">
        <v>0.43</v>
      </c>
      <c r="AB40" s="10">
        <v>0.43</v>
      </c>
      <c r="AC40" s="10">
        <v>0.43</v>
      </c>
      <c r="AD40" s="10">
        <v>0.43</v>
      </c>
    </row>
    <row r="41" spans="3:30" x14ac:dyDescent="0.25">
      <c r="R41" s="9" t="s">
        <v>11</v>
      </c>
      <c r="S41" s="10">
        <v>0.38</v>
      </c>
      <c r="T41" s="10">
        <v>0.37</v>
      </c>
      <c r="U41" s="10">
        <v>0.37</v>
      </c>
      <c r="V41" s="10">
        <v>0.36</v>
      </c>
      <c r="W41" s="10">
        <v>0.37</v>
      </c>
      <c r="X41" s="10">
        <v>0.36</v>
      </c>
      <c r="Y41" s="10">
        <v>0.37</v>
      </c>
      <c r="Z41" s="10">
        <v>0.36</v>
      </c>
      <c r="AA41" s="10">
        <v>0.36</v>
      </c>
      <c r="AB41" s="10">
        <v>0.35</v>
      </c>
      <c r="AC41" s="10">
        <v>0.33</v>
      </c>
      <c r="AD41" s="10">
        <v>0.33</v>
      </c>
    </row>
    <row r="42" spans="3:30" x14ac:dyDescent="0.25">
      <c r="R42" s="9" t="s">
        <v>10</v>
      </c>
      <c r="S42" s="10">
        <v>0.32</v>
      </c>
      <c r="T42" s="10">
        <v>0.32</v>
      </c>
      <c r="U42" s="10">
        <v>0.34</v>
      </c>
      <c r="V42" s="10">
        <v>0.31</v>
      </c>
      <c r="W42" s="10">
        <v>0.32</v>
      </c>
      <c r="X42" s="10">
        <v>0.35</v>
      </c>
      <c r="Y42" s="10">
        <v>0.35</v>
      </c>
      <c r="Z42" s="10">
        <v>0.35</v>
      </c>
      <c r="AA42" s="10">
        <v>0.34</v>
      </c>
      <c r="AB42" s="10">
        <v>0.35</v>
      </c>
      <c r="AC42" s="10">
        <v>0.36</v>
      </c>
      <c r="AD42" s="10">
        <v>0.37</v>
      </c>
    </row>
    <row r="43" spans="3:30" x14ac:dyDescent="0.25">
      <c r="R43" s="9" t="s">
        <v>9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>
        <v>0.45</v>
      </c>
      <c r="AD43" s="10">
        <v>0.42</v>
      </c>
    </row>
    <row r="44" spans="3:30" x14ac:dyDescent="0.25">
      <c r="R44" s="9" t="s">
        <v>8</v>
      </c>
      <c r="S44" s="10">
        <v>0.23</v>
      </c>
      <c r="T44" s="10">
        <v>0.23</v>
      </c>
      <c r="U44" s="10">
        <v>0.24</v>
      </c>
      <c r="V44" s="10">
        <v>0.24</v>
      </c>
      <c r="W44" s="10">
        <v>0.67</v>
      </c>
      <c r="X44" s="10">
        <v>0.25</v>
      </c>
      <c r="Y44" s="10">
        <v>0.25</v>
      </c>
      <c r="Z44" s="10">
        <v>0.25</v>
      </c>
      <c r="AA44" s="10">
        <v>0.26</v>
      </c>
      <c r="AB44" s="10">
        <v>0.27</v>
      </c>
      <c r="AC44" s="10">
        <v>0.28999999999999998</v>
      </c>
      <c r="AD44" s="10">
        <v>0.3</v>
      </c>
    </row>
    <row r="45" spans="3:30" x14ac:dyDescent="0.25">
      <c r="E45" s="3"/>
      <c r="R45" s="9" t="s">
        <v>7</v>
      </c>
      <c r="S45" s="10">
        <v>0.67</v>
      </c>
      <c r="T45" s="10">
        <v>0.69</v>
      </c>
      <c r="U45" s="10">
        <v>0.69</v>
      </c>
      <c r="V45" s="10">
        <v>0.69</v>
      </c>
      <c r="W45" s="10">
        <v>0.24</v>
      </c>
      <c r="X45" s="10">
        <v>0.66</v>
      </c>
      <c r="Y45" s="10">
        <v>0.66</v>
      </c>
      <c r="Z45" s="10">
        <v>0.66</v>
      </c>
      <c r="AA45" s="10">
        <v>0.66</v>
      </c>
      <c r="AB45" s="10">
        <v>0.66</v>
      </c>
      <c r="AC45" s="10">
        <v>0.66</v>
      </c>
      <c r="AD45" s="10">
        <v>0.66</v>
      </c>
    </row>
    <row r="46" spans="3:30" x14ac:dyDescent="0.25">
      <c r="E46" s="3"/>
      <c r="R46" s="9" t="s">
        <v>6</v>
      </c>
      <c r="S46" s="10">
        <v>0.43</v>
      </c>
      <c r="T46" s="10">
        <v>0.44</v>
      </c>
      <c r="U46" s="10">
        <v>0.42</v>
      </c>
      <c r="V46" s="10">
        <v>0.43</v>
      </c>
      <c r="W46" s="10">
        <v>0.44</v>
      </c>
      <c r="X46" s="10">
        <v>0.45</v>
      </c>
      <c r="Y46" s="10">
        <v>0.43</v>
      </c>
      <c r="Z46" s="10">
        <v>0.43</v>
      </c>
      <c r="AA46" s="10">
        <v>0.43</v>
      </c>
      <c r="AB46" s="10">
        <v>0.44</v>
      </c>
      <c r="AC46" s="10">
        <v>0.44</v>
      </c>
      <c r="AD46" s="10">
        <v>0.43</v>
      </c>
    </row>
    <row r="47" spans="3:30" x14ac:dyDescent="0.25">
      <c r="E47" s="3"/>
      <c r="R47" s="9" t="s">
        <v>5</v>
      </c>
      <c r="S47" s="10">
        <v>0.37</v>
      </c>
      <c r="T47" s="10">
        <v>0.37</v>
      </c>
      <c r="U47" s="10">
        <v>0.37</v>
      </c>
      <c r="V47" s="10">
        <v>0.38</v>
      </c>
      <c r="W47" s="10">
        <v>0.38</v>
      </c>
      <c r="X47" s="10">
        <v>0.39</v>
      </c>
      <c r="Y47" s="10">
        <v>0.39</v>
      </c>
      <c r="Z47" s="10">
        <v>0.4</v>
      </c>
      <c r="AA47" s="10">
        <v>0.39</v>
      </c>
      <c r="AB47" s="10">
        <v>0.39</v>
      </c>
      <c r="AC47" s="10">
        <v>0.39</v>
      </c>
      <c r="AD47" s="10">
        <v>0.39</v>
      </c>
    </row>
    <row r="48" spans="3:30" x14ac:dyDescent="0.25">
      <c r="E48" s="3"/>
      <c r="R48" s="9" t="s">
        <v>4</v>
      </c>
      <c r="S48" s="10">
        <v>0.42</v>
      </c>
      <c r="T48" s="10">
        <v>0.43</v>
      </c>
      <c r="U48" s="10">
        <v>0.42</v>
      </c>
      <c r="V48" s="10">
        <v>0.43</v>
      </c>
      <c r="W48" s="10">
        <v>0.43</v>
      </c>
      <c r="X48" s="10">
        <v>0.43</v>
      </c>
      <c r="Y48" s="10">
        <v>0.44</v>
      </c>
      <c r="Z48" s="10">
        <v>0.44</v>
      </c>
      <c r="AA48" s="10">
        <v>0.43</v>
      </c>
      <c r="AB48" s="10">
        <v>0.42</v>
      </c>
      <c r="AC48" s="10">
        <v>0.43</v>
      </c>
      <c r="AD48" s="10">
        <v>0.43</v>
      </c>
    </row>
    <row r="49" spans="5:30" x14ac:dyDescent="0.25">
      <c r="E49" s="3"/>
      <c r="R49" s="9" t="s">
        <v>3</v>
      </c>
      <c r="S49" s="10">
        <v>0.28000000000000003</v>
      </c>
      <c r="T49" s="10">
        <v>0.27</v>
      </c>
      <c r="U49" s="10">
        <v>0.28999999999999998</v>
      </c>
      <c r="V49" s="10">
        <v>0.25</v>
      </c>
      <c r="W49" s="10">
        <v>0.25</v>
      </c>
      <c r="X49" s="10">
        <v>0.26</v>
      </c>
      <c r="Y49" s="10">
        <v>0.27</v>
      </c>
      <c r="Z49" s="10">
        <v>0.27</v>
      </c>
      <c r="AA49" s="10">
        <v>0.28999999999999998</v>
      </c>
      <c r="AB49" s="10">
        <v>0.3</v>
      </c>
      <c r="AC49" s="10">
        <v>0.33</v>
      </c>
      <c r="AD49" s="10">
        <v>0.32</v>
      </c>
    </row>
    <row r="50" spans="5:30" x14ac:dyDescent="0.25">
      <c r="E50" s="3"/>
      <c r="R50" s="9" t="s">
        <v>2</v>
      </c>
      <c r="S50" s="10">
        <v>0.34</v>
      </c>
      <c r="T50" s="10">
        <v>0.37</v>
      </c>
      <c r="U50" s="10">
        <v>0.38</v>
      </c>
      <c r="V50" s="10">
        <v>0.39</v>
      </c>
      <c r="W50" s="10">
        <v>0.4</v>
      </c>
      <c r="X50" s="10">
        <v>0.41</v>
      </c>
      <c r="Y50" s="10">
        <v>0.43</v>
      </c>
      <c r="Z50" s="10">
        <v>0.45</v>
      </c>
      <c r="AA50" s="10">
        <v>0.47</v>
      </c>
      <c r="AB50" s="10">
        <v>0.47</v>
      </c>
      <c r="AC50" s="10">
        <v>0.49</v>
      </c>
      <c r="AD50" s="10">
        <v>0.5</v>
      </c>
    </row>
    <row r="51" spans="5:30" x14ac:dyDescent="0.25">
      <c r="E51" s="3"/>
      <c r="R51" s="9" t="s">
        <v>1</v>
      </c>
      <c r="S51" s="10">
        <v>0.27</v>
      </c>
      <c r="T51" s="10">
        <v>0.3</v>
      </c>
      <c r="U51" s="10">
        <v>0.31</v>
      </c>
      <c r="V51" s="10">
        <v>0.28000000000000003</v>
      </c>
      <c r="W51" s="10">
        <v>0.33</v>
      </c>
      <c r="X51" s="10">
        <v>0.28000000000000003</v>
      </c>
      <c r="Y51" s="10">
        <v>0.32</v>
      </c>
      <c r="Z51" s="10">
        <v>0.35</v>
      </c>
      <c r="AA51" s="10">
        <v>0.36</v>
      </c>
      <c r="AB51" s="10">
        <v>0.36</v>
      </c>
      <c r="AC51" s="10">
        <v>0.3</v>
      </c>
      <c r="AD51" s="10">
        <v>0.26</v>
      </c>
    </row>
    <row r="52" spans="5:30" x14ac:dyDescent="0.25">
      <c r="E52" s="3"/>
      <c r="R52" s="9" t="s">
        <v>0</v>
      </c>
      <c r="S52" s="10">
        <v>0.37</v>
      </c>
      <c r="T52" s="10">
        <v>0.36</v>
      </c>
      <c r="U52" s="10">
        <v>0.36</v>
      </c>
      <c r="V52" s="10">
        <v>0.37</v>
      </c>
      <c r="W52" s="10">
        <v>0.39</v>
      </c>
      <c r="X52" s="10">
        <v>0.4</v>
      </c>
      <c r="Y52" s="10">
        <v>0.42</v>
      </c>
      <c r="Z52" s="10">
        <v>0.42</v>
      </c>
      <c r="AA52" s="10">
        <v>0.42</v>
      </c>
      <c r="AB52" s="10">
        <v>0.41</v>
      </c>
      <c r="AC52" s="10">
        <v>0.43</v>
      </c>
      <c r="AD52" s="10">
        <v>0.42</v>
      </c>
    </row>
    <row r="55" spans="5:30" x14ac:dyDescent="0.25">
      <c r="R55" s="5" t="s">
        <v>20</v>
      </c>
    </row>
    <row r="56" spans="5:30" x14ac:dyDescent="0.25">
      <c r="S56" s="7">
        <v>42370</v>
      </c>
      <c r="T56" s="7">
        <v>42401</v>
      </c>
      <c r="U56" s="7">
        <v>42430</v>
      </c>
      <c r="V56" s="7">
        <v>42461</v>
      </c>
      <c r="W56" s="7">
        <v>42491</v>
      </c>
      <c r="X56" s="7">
        <v>42522</v>
      </c>
      <c r="Y56" s="7">
        <v>42552</v>
      </c>
      <c r="Z56" s="7">
        <v>42583</v>
      </c>
      <c r="AA56" s="7">
        <v>42614</v>
      </c>
      <c r="AB56" s="7">
        <v>42644</v>
      </c>
      <c r="AC56" s="7">
        <v>42675</v>
      </c>
      <c r="AD56" s="7">
        <v>42705</v>
      </c>
    </row>
    <row r="57" spans="5:30" x14ac:dyDescent="0.25">
      <c r="R57" s="9" t="s">
        <v>12</v>
      </c>
      <c r="S57" s="10">
        <v>0.44</v>
      </c>
      <c r="T57" s="10">
        <v>0.44</v>
      </c>
      <c r="U57" s="10">
        <v>0.45</v>
      </c>
      <c r="V57" s="10">
        <v>0.45</v>
      </c>
      <c r="W57" s="10">
        <v>0.46</v>
      </c>
      <c r="X57" s="10">
        <v>0.46</v>
      </c>
      <c r="Y57" s="10">
        <v>0.47</v>
      </c>
      <c r="Z57" s="10">
        <v>0.47</v>
      </c>
      <c r="AA57" s="10">
        <v>0.47</v>
      </c>
      <c r="AB57" s="10">
        <v>0.46</v>
      </c>
      <c r="AC57" s="10">
        <v>0.46</v>
      </c>
      <c r="AD57" s="10">
        <v>0.45</v>
      </c>
    </row>
    <row r="58" spans="5:30" x14ac:dyDescent="0.25">
      <c r="R58" s="9" t="s">
        <v>11</v>
      </c>
      <c r="S58" s="10">
        <v>0.35</v>
      </c>
      <c r="T58" s="10">
        <v>0.35</v>
      </c>
      <c r="U58" s="10">
        <v>0.35</v>
      </c>
      <c r="V58" s="10">
        <v>0.35</v>
      </c>
      <c r="W58" s="10">
        <v>0.35</v>
      </c>
      <c r="X58" s="10">
        <v>0.35</v>
      </c>
      <c r="Y58" s="10">
        <v>0.35</v>
      </c>
      <c r="Z58" s="10">
        <v>0.34</v>
      </c>
      <c r="AA58" s="10">
        <v>0.33</v>
      </c>
      <c r="AB58" s="10">
        <v>0.33</v>
      </c>
      <c r="AC58" s="10">
        <v>0.32</v>
      </c>
      <c r="AD58" s="10">
        <v>0.33</v>
      </c>
    </row>
    <row r="59" spans="5:30" x14ac:dyDescent="0.25">
      <c r="R59" s="9" t="s">
        <v>10</v>
      </c>
      <c r="S59" s="10">
        <v>0.62</v>
      </c>
      <c r="T59" s="10">
        <v>0.64</v>
      </c>
      <c r="U59" s="10">
        <v>0.64</v>
      </c>
      <c r="V59" s="10">
        <v>0.63</v>
      </c>
      <c r="W59" s="10">
        <v>0.63</v>
      </c>
      <c r="X59" s="10">
        <v>0.61</v>
      </c>
      <c r="Y59" s="10">
        <v>0.57999999999999996</v>
      </c>
      <c r="Z59" s="10">
        <v>0.55000000000000004</v>
      </c>
      <c r="AA59" s="10">
        <v>0.52</v>
      </c>
      <c r="AB59" s="10">
        <v>0.48</v>
      </c>
      <c r="AC59" s="10">
        <v>0.43</v>
      </c>
      <c r="AD59" s="10">
        <v>0.38</v>
      </c>
    </row>
    <row r="60" spans="5:30" x14ac:dyDescent="0.25">
      <c r="R60" s="9" t="s">
        <v>9</v>
      </c>
      <c r="S60" s="10"/>
      <c r="T60" s="10"/>
      <c r="U60" s="10"/>
      <c r="V60" s="10"/>
      <c r="X60" s="10"/>
      <c r="Y60" s="10"/>
      <c r="Z60" s="10"/>
      <c r="AA60" s="10"/>
      <c r="AB60" s="10"/>
      <c r="AC60" s="10">
        <v>0.49</v>
      </c>
      <c r="AD60" s="10">
        <v>0.43</v>
      </c>
    </row>
    <row r="61" spans="5:30" x14ac:dyDescent="0.25">
      <c r="R61" s="9" t="s">
        <v>8</v>
      </c>
      <c r="S61" s="10">
        <v>0.42</v>
      </c>
      <c r="T61" s="10">
        <v>0.44</v>
      </c>
      <c r="U61" s="10">
        <v>0.44</v>
      </c>
      <c r="V61" s="10">
        <v>0.45</v>
      </c>
      <c r="W61" s="10">
        <v>0.61</v>
      </c>
      <c r="X61" s="10">
        <v>0.46</v>
      </c>
      <c r="Y61" s="10">
        <v>0.46</v>
      </c>
      <c r="Z61" s="10">
        <v>0.46</v>
      </c>
      <c r="AA61" s="10">
        <v>0.47</v>
      </c>
      <c r="AB61" s="10">
        <v>0.47</v>
      </c>
      <c r="AC61" s="10">
        <v>0.47</v>
      </c>
      <c r="AD61" s="10">
        <v>0.46</v>
      </c>
    </row>
    <row r="62" spans="5:30" x14ac:dyDescent="0.25">
      <c r="R62" s="9" t="s">
        <v>7</v>
      </c>
      <c r="S62" s="10">
        <v>0.57999999999999996</v>
      </c>
      <c r="T62" s="10">
        <v>0.6</v>
      </c>
      <c r="U62" s="10">
        <v>0.6</v>
      </c>
      <c r="V62" s="10">
        <v>0.59</v>
      </c>
      <c r="W62" s="10">
        <v>0.46</v>
      </c>
      <c r="X62" s="10">
        <v>0.6</v>
      </c>
      <c r="Y62" s="10">
        <v>0.59</v>
      </c>
      <c r="Z62" s="10">
        <v>0.6</v>
      </c>
      <c r="AA62" s="10">
        <v>0.59</v>
      </c>
      <c r="AB62" s="10">
        <v>0.56999999999999995</v>
      </c>
      <c r="AC62" s="10">
        <v>0.56999999999999995</v>
      </c>
      <c r="AD62" s="10">
        <v>0.56000000000000005</v>
      </c>
    </row>
    <row r="63" spans="5:30" x14ac:dyDescent="0.25">
      <c r="R63" s="9" t="s">
        <v>6</v>
      </c>
      <c r="S63" s="10">
        <v>0.32</v>
      </c>
      <c r="T63" s="10">
        <v>0.33</v>
      </c>
      <c r="U63" s="10">
        <v>0.33</v>
      </c>
      <c r="V63" s="10">
        <v>0.32</v>
      </c>
      <c r="W63" s="10">
        <v>0.32</v>
      </c>
      <c r="X63" s="10">
        <v>0.31</v>
      </c>
      <c r="Y63" s="10">
        <v>0.33</v>
      </c>
      <c r="Z63" s="10">
        <v>0.32</v>
      </c>
      <c r="AA63" s="10">
        <v>0.33</v>
      </c>
      <c r="AB63" s="10">
        <v>0.31</v>
      </c>
      <c r="AC63" s="10">
        <v>0.32</v>
      </c>
      <c r="AD63" s="10">
        <v>0.32</v>
      </c>
    </row>
    <row r="64" spans="5:30" x14ac:dyDescent="0.25">
      <c r="R64" s="9" t="s">
        <v>5</v>
      </c>
      <c r="S64" s="10">
        <v>0.44</v>
      </c>
      <c r="T64" s="10">
        <v>0.44</v>
      </c>
      <c r="U64" s="10">
        <v>0.44</v>
      </c>
      <c r="V64" s="10">
        <v>0.44</v>
      </c>
      <c r="W64" s="10">
        <v>0.45</v>
      </c>
      <c r="X64" s="10">
        <v>0.45</v>
      </c>
      <c r="Y64" s="10">
        <v>0.45</v>
      </c>
      <c r="Z64" s="10">
        <v>0.45</v>
      </c>
      <c r="AA64" s="10">
        <v>0.45</v>
      </c>
      <c r="AB64" s="10">
        <v>0.45</v>
      </c>
      <c r="AC64" s="10">
        <v>0.45</v>
      </c>
      <c r="AD64" s="10">
        <v>0.45</v>
      </c>
    </row>
    <row r="65" spans="18:30" x14ac:dyDescent="0.25">
      <c r="R65" s="9" t="s">
        <v>4</v>
      </c>
      <c r="S65" s="10">
        <v>0.41</v>
      </c>
      <c r="T65" s="10">
        <v>0.42</v>
      </c>
      <c r="U65" s="10">
        <v>0.42</v>
      </c>
      <c r="V65" s="10">
        <v>0.42</v>
      </c>
      <c r="W65" s="10">
        <v>0.43</v>
      </c>
      <c r="X65" s="10">
        <v>0.44</v>
      </c>
      <c r="Y65" s="10">
        <v>0.45</v>
      </c>
      <c r="Z65" s="10">
        <v>0.45</v>
      </c>
      <c r="AA65" s="10">
        <v>0.46</v>
      </c>
      <c r="AB65" s="10">
        <v>0.46</v>
      </c>
      <c r="AC65" s="10">
        <v>0.46</v>
      </c>
      <c r="AD65" s="10">
        <v>0.46</v>
      </c>
    </row>
    <row r="66" spans="18:30" x14ac:dyDescent="0.25">
      <c r="R66" s="9" t="s">
        <v>3</v>
      </c>
      <c r="S66" s="10">
        <v>0.38</v>
      </c>
      <c r="T66" s="10">
        <v>0.39</v>
      </c>
      <c r="U66" s="10">
        <v>0.39</v>
      </c>
      <c r="V66" s="10">
        <v>0.39</v>
      </c>
      <c r="W66" s="10">
        <v>0.39</v>
      </c>
      <c r="X66" s="10">
        <v>0.39</v>
      </c>
      <c r="Y66" s="10">
        <v>0.38</v>
      </c>
      <c r="Z66" s="10">
        <v>0.37</v>
      </c>
      <c r="AA66" s="10">
        <v>0.38</v>
      </c>
      <c r="AB66" s="10">
        <v>0.38</v>
      </c>
      <c r="AC66" s="10">
        <v>0.38</v>
      </c>
      <c r="AD66" s="10">
        <v>0.39</v>
      </c>
    </row>
    <row r="67" spans="18:30" x14ac:dyDescent="0.25">
      <c r="R67" s="9" t="s">
        <v>2</v>
      </c>
      <c r="S67" s="10">
        <v>0.38</v>
      </c>
      <c r="T67" s="10">
        <v>0.42</v>
      </c>
      <c r="U67" s="10">
        <v>0.43</v>
      </c>
      <c r="V67" s="10">
        <v>0.45</v>
      </c>
      <c r="W67" s="10">
        <v>0.47</v>
      </c>
      <c r="X67" s="10">
        <v>0.49</v>
      </c>
      <c r="Y67" s="10">
        <v>0.51</v>
      </c>
      <c r="Z67" s="10">
        <v>0.52</v>
      </c>
      <c r="AA67" s="10">
        <v>0.55000000000000004</v>
      </c>
      <c r="AB67" s="10">
        <v>0.56999999999999995</v>
      </c>
      <c r="AC67" s="10">
        <v>0.59</v>
      </c>
      <c r="AD67" s="10">
        <v>0.6</v>
      </c>
    </row>
    <row r="68" spans="18:30" x14ac:dyDescent="0.25">
      <c r="R68" s="9" t="s">
        <v>1</v>
      </c>
      <c r="S68" s="10">
        <v>0.43</v>
      </c>
      <c r="T68" s="10">
        <v>0.4</v>
      </c>
      <c r="U68" s="10">
        <v>0.32</v>
      </c>
      <c r="V68" s="10">
        <v>0.27</v>
      </c>
      <c r="W68" s="10">
        <v>0.27</v>
      </c>
      <c r="X68" s="10">
        <v>0.31</v>
      </c>
      <c r="Y68" s="10">
        <v>0.32</v>
      </c>
      <c r="Z68" s="10">
        <v>0.34</v>
      </c>
      <c r="AA68" s="10">
        <v>0.33</v>
      </c>
      <c r="AB68" s="10">
        <v>0.32</v>
      </c>
      <c r="AC68" s="10">
        <v>0.4</v>
      </c>
      <c r="AD68" s="10">
        <v>0.28000000000000003</v>
      </c>
    </row>
    <row r="69" spans="18:30" x14ac:dyDescent="0.25">
      <c r="R69" s="9" t="s">
        <v>0</v>
      </c>
      <c r="S69" s="10">
        <v>0.52</v>
      </c>
      <c r="T69" s="10">
        <v>0.52</v>
      </c>
      <c r="U69" s="10">
        <v>0.52</v>
      </c>
      <c r="V69" s="10">
        <v>0.53</v>
      </c>
      <c r="W69" s="10">
        <v>0.53</v>
      </c>
      <c r="X69" s="10">
        <v>0.52</v>
      </c>
      <c r="Y69" s="10">
        <v>0.54</v>
      </c>
      <c r="Z69" s="10">
        <v>0.55000000000000004</v>
      </c>
      <c r="AA69" s="10">
        <v>0.54</v>
      </c>
      <c r="AB69" s="10">
        <v>0.54</v>
      </c>
      <c r="AC69" s="10">
        <v>0.54</v>
      </c>
      <c r="AD69" s="10">
        <v>0.53</v>
      </c>
    </row>
    <row r="72" spans="18:30" x14ac:dyDescent="0.25">
      <c r="R72" s="5" t="s">
        <v>19</v>
      </c>
    </row>
    <row r="73" spans="18:30" x14ac:dyDescent="0.25">
      <c r="S73" s="7">
        <v>42370</v>
      </c>
      <c r="T73" s="7">
        <v>42401</v>
      </c>
      <c r="U73" s="7">
        <v>42430</v>
      </c>
      <c r="V73" s="7">
        <v>42461</v>
      </c>
      <c r="W73" s="7">
        <v>42491</v>
      </c>
      <c r="X73" s="7">
        <v>42522</v>
      </c>
      <c r="Y73" s="7">
        <v>42552</v>
      </c>
      <c r="Z73" s="7">
        <v>42583</v>
      </c>
      <c r="AA73" s="7">
        <v>42614</v>
      </c>
      <c r="AB73" s="7">
        <v>42644</v>
      </c>
      <c r="AC73" s="7">
        <v>42675</v>
      </c>
      <c r="AD73" s="7">
        <v>42705</v>
      </c>
    </row>
    <row r="74" spans="18:30" x14ac:dyDescent="0.25">
      <c r="R74" s="9" t="s">
        <v>12</v>
      </c>
      <c r="S74" s="10">
        <v>0.13</v>
      </c>
      <c r="T74" s="10">
        <v>0.1</v>
      </c>
      <c r="U74" s="10">
        <v>0.12</v>
      </c>
      <c r="V74" s="10">
        <v>0.13</v>
      </c>
      <c r="W74" s="10">
        <v>0.13</v>
      </c>
      <c r="X74" s="10">
        <v>0.13</v>
      </c>
      <c r="Y74" s="10">
        <v>0.11</v>
      </c>
      <c r="Z74" s="10">
        <v>0.13</v>
      </c>
      <c r="AA74" s="10">
        <v>0.12</v>
      </c>
      <c r="AB74" s="10">
        <v>0.14000000000000001</v>
      </c>
      <c r="AC74" s="10">
        <v>0.13</v>
      </c>
      <c r="AD74" s="10">
        <v>0.15</v>
      </c>
    </row>
    <row r="75" spans="18:30" x14ac:dyDescent="0.25">
      <c r="R75" s="9" t="s">
        <v>11</v>
      </c>
      <c r="S75" s="10">
        <v>0.09</v>
      </c>
      <c r="T75" s="10">
        <v>0.08</v>
      </c>
      <c r="U75" s="10">
        <v>0.09</v>
      </c>
      <c r="V75" s="10">
        <v>0.09</v>
      </c>
      <c r="W75" s="10">
        <v>0.09</v>
      </c>
      <c r="X75" s="10">
        <v>0.1</v>
      </c>
      <c r="Y75" s="10">
        <v>0.09</v>
      </c>
      <c r="Z75" s="10">
        <v>0.09</v>
      </c>
      <c r="AA75" s="10">
        <v>0.09</v>
      </c>
      <c r="AB75" s="10">
        <v>0.1</v>
      </c>
      <c r="AC75" s="10">
        <v>0.1</v>
      </c>
      <c r="AD75" s="10">
        <v>0.11</v>
      </c>
    </row>
    <row r="76" spans="18:30" x14ac:dyDescent="0.25">
      <c r="R76" s="9" t="s">
        <v>10</v>
      </c>
      <c r="S76" s="10">
        <v>0.17</v>
      </c>
      <c r="T76" s="10">
        <v>0.14000000000000001</v>
      </c>
      <c r="U76" s="10">
        <v>0.17</v>
      </c>
      <c r="V76" s="10">
        <v>0.16</v>
      </c>
      <c r="W76" s="10">
        <v>0.16</v>
      </c>
      <c r="X76" s="10">
        <v>0.17</v>
      </c>
      <c r="Y76" s="10">
        <v>0.13</v>
      </c>
      <c r="Z76" s="10">
        <v>0.14000000000000001</v>
      </c>
      <c r="AA76" s="10">
        <v>0.13</v>
      </c>
      <c r="AB76" s="10">
        <v>0.15</v>
      </c>
      <c r="AC76" s="10">
        <v>0.13</v>
      </c>
      <c r="AD76" s="10">
        <v>0.15</v>
      </c>
    </row>
    <row r="77" spans="18:30" x14ac:dyDescent="0.25">
      <c r="R77" s="9" t="s">
        <v>9</v>
      </c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>
        <v>0.14000000000000001</v>
      </c>
      <c r="AD77" s="10">
        <v>0.15</v>
      </c>
    </row>
    <row r="78" spans="18:30" x14ac:dyDescent="0.25">
      <c r="R78" s="9" t="s">
        <v>8</v>
      </c>
      <c r="S78" s="10">
        <v>0.15</v>
      </c>
      <c r="T78" s="10">
        <v>0.13</v>
      </c>
      <c r="U78" s="10">
        <v>0.14000000000000001</v>
      </c>
      <c r="V78" s="10">
        <v>0.14000000000000001</v>
      </c>
      <c r="W78" s="10">
        <v>0.18</v>
      </c>
      <c r="X78" s="10">
        <v>0.15</v>
      </c>
      <c r="Y78" s="10">
        <v>0.13</v>
      </c>
      <c r="Z78" s="10">
        <v>0.15</v>
      </c>
      <c r="AA78" s="10">
        <v>0.14000000000000001</v>
      </c>
      <c r="AB78" s="10">
        <v>0.16</v>
      </c>
      <c r="AC78" s="10">
        <v>0.15</v>
      </c>
      <c r="AD78" s="10">
        <v>0.17</v>
      </c>
    </row>
    <row r="79" spans="18:30" x14ac:dyDescent="0.25">
      <c r="R79" s="9" t="s">
        <v>7</v>
      </c>
      <c r="S79" s="10">
        <v>0.18</v>
      </c>
      <c r="T79" s="10">
        <v>0.12</v>
      </c>
      <c r="U79" s="10">
        <v>0.16</v>
      </c>
      <c r="V79" s="10">
        <v>0.16</v>
      </c>
      <c r="W79" s="10">
        <v>0.15</v>
      </c>
      <c r="X79" s="10">
        <v>0.18</v>
      </c>
      <c r="Y79" s="10">
        <v>0.13</v>
      </c>
      <c r="Z79" s="10">
        <v>0.16</v>
      </c>
      <c r="AA79" s="10">
        <v>0.14000000000000001</v>
      </c>
      <c r="AB79" s="10">
        <v>0.18</v>
      </c>
      <c r="AC79" s="10">
        <v>0.17</v>
      </c>
      <c r="AD79" s="10">
        <v>0.19</v>
      </c>
    </row>
    <row r="80" spans="18:30" x14ac:dyDescent="0.25">
      <c r="R80" s="9" t="s">
        <v>6</v>
      </c>
      <c r="S80" s="10">
        <v>0.13</v>
      </c>
      <c r="T80" s="10">
        <v>0.1</v>
      </c>
      <c r="U80" s="10">
        <v>0.12</v>
      </c>
      <c r="V80" s="10">
        <v>0.12</v>
      </c>
      <c r="W80" s="10">
        <v>0.13</v>
      </c>
      <c r="X80" s="10">
        <v>0.14000000000000001</v>
      </c>
      <c r="Y80" s="10">
        <v>0.1</v>
      </c>
      <c r="Z80" s="10">
        <v>0.11</v>
      </c>
      <c r="AA80" s="10">
        <v>0.11</v>
      </c>
      <c r="AB80" s="10">
        <v>0.13</v>
      </c>
      <c r="AC80" s="10">
        <v>0.13</v>
      </c>
      <c r="AD80" s="10">
        <v>0.14000000000000001</v>
      </c>
    </row>
    <row r="81" spans="18:30" x14ac:dyDescent="0.25">
      <c r="R81" s="9" t="s">
        <v>5</v>
      </c>
      <c r="S81" s="10">
        <v>0.11</v>
      </c>
      <c r="T81" s="10">
        <v>0.08</v>
      </c>
      <c r="U81" s="10">
        <v>0.1</v>
      </c>
      <c r="V81" s="10">
        <v>0.1</v>
      </c>
      <c r="W81" s="10">
        <v>0.11</v>
      </c>
      <c r="X81" s="10">
        <v>0.11</v>
      </c>
      <c r="Y81" s="10">
        <v>0.09</v>
      </c>
      <c r="Z81" s="10">
        <v>0.1</v>
      </c>
      <c r="AA81" s="10">
        <v>0.09</v>
      </c>
      <c r="AB81" s="10">
        <v>0.1</v>
      </c>
      <c r="AC81" s="10">
        <v>0.09</v>
      </c>
      <c r="AD81" s="10">
        <v>0.1</v>
      </c>
    </row>
    <row r="82" spans="18:30" x14ac:dyDescent="0.25">
      <c r="R82" s="9" t="s">
        <v>4</v>
      </c>
      <c r="S82" s="10">
        <v>0.09</v>
      </c>
      <c r="T82" s="10">
        <v>7.0000000000000007E-2</v>
      </c>
      <c r="U82" s="10">
        <v>0.09</v>
      </c>
      <c r="V82" s="10">
        <v>0.09</v>
      </c>
      <c r="W82" s="10">
        <v>0.09</v>
      </c>
      <c r="X82" s="10">
        <v>0.1</v>
      </c>
      <c r="Y82" s="10">
        <v>0.08</v>
      </c>
      <c r="Z82" s="10">
        <v>0.09</v>
      </c>
      <c r="AA82" s="10">
        <v>0.08</v>
      </c>
      <c r="AB82" s="10">
        <v>0.1</v>
      </c>
      <c r="AC82" s="10">
        <v>0.1</v>
      </c>
      <c r="AD82" s="10">
        <v>0.1</v>
      </c>
    </row>
    <row r="83" spans="18:30" x14ac:dyDescent="0.25">
      <c r="R83" s="9" t="s">
        <v>3</v>
      </c>
      <c r="S83" s="10">
        <v>0.11</v>
      </c>
      <c r="T83" s="10">
        <v>0.09</v>
      </c>
      <c r="U83" s="10">
        <v>0.11</v>
      </c>
      <c r="V83" s="10">
        <v>0.1</v>
      </c>
      <c r="W83" s="10">
        <v>0.12</v>
      </c>
      <c r="X83" s="10">
        <v>0.12</v>
      </c>
      <c r="Y83" s="10">
        <v>0.1</v>
      </c>
      <c r="Z83" s="10">
        <v>0.11</v>
      </c>
      <c r="AA83" s="10">
        <v>0.11</v>
      </c>
      <c r="AB83" s="10">
        <v>0.12</v>
      </c>
      <c r="AC83" s="10">
        <v>0.11</v>
      </c>
      <c r="AD83" s="10">
        <v>0.13</v>
      </c>
    </row>
    <row r="84" spans="18:30" x14ac:dyDescent="0.25">
      <c r="R84" s="9" t="s">
        <v>2</v>
      </c>
      <c r="S84" s="10">
        <v>0.1</v>
      </c>
      <c r="T84" s="10">
        <v>0.09</v>
      </c>
      <c r="U84" s="10">
        <v>0.1</v>
      </c>
      <c r="V84" s="10">
        <v>0.1</v>
      </c>
      <c r="W84" s="10">
        <v>0.1</v>
      </c>
      <c r="X84" s="10">
        <v>0.1</v>
      </c>
      <c r="Y84" s="10">
        <v>0.08</v>
      </c>
      <c r="Z84" s="10">
        <v>0.09</v>
      </c>
      <c r="AA84" s="10">
        <v>0.09</v>
      </c>
      <c r="AB84" s="10">
        <v>0.1</v>
      </c>
      <c r="AC84" s="10">
        <v>0.09</v>
      </c>
      <c r="AD84" s="10">
        <v>0.1</v>
      </c>
    </row>
    <row r="85" spans="18:30" x14ac:dyDescent="0.25">
      <c r="R85" s="9" t="s">
        <v>1</v>
      </c>
      <c r="S85" s="10">
        <v>0.06</v>
      </c>
      <c r="T85" s="10">
        <v>0.06</v>
      </c>
      <c r="U85" s="10">
        <v>0.05</v>
      </c>
      <c r="V85" s="10">
        <v>0.06</v>
      </c>
      <c r="W85" s="10">
        <v>0.05</v>
      </c>
      <c r="X85" s="10">
        <v>0.05</v>
      </c>
      <c r="Y85" s="10">
        <v>0.05</v>
      </c>
      <c r="Z85" s="10">
        <v>0.05</v>
      </c>
      <c r="AA85" s="10">
        <v>0.04</v>
      </c>
      <c r="AB85" s="10">
        <v>0.04</v>
      </c>
      <c r="AC85" s="10">
        <v>0.1</v>
      </c>
      <c r="AD85" s="10">
        <v>0.1</v>
      </c>
    </row>
    <row r="86" spans="18:30" x14ac:dyDescent="0.25">
      <c r="R86" s="9" t="s">
        <v>0</v>
      </c>
      <c r="S86" s="10">
        <v>0.13</v>
      </c>
      <c r="T86" s="10">
        <v>0.1</v>
      </c>
      <c r="U86" s="10">
        <v>0.12</v>
      </c>
      <c r="V86" s="10">
        <v>0.12</v>
      </c>
      <c r="W86" s="10">
        <v>0.12</v>
      </c>
      <c r="X86" s="10">
        <v>0.13</v>
      </c>
      <c r="Y86" s="10">
        <v>0.1</v>
      </c>
      <c r="Z86" s="10">
        <v>0.12</v>
      </c>
      <c r="AA86" s="10">
        <v>0.11</v>
      </c>
      <c r="AB86" s="10">
        <v>0.13</v>
      </c>
      <c r="AC86" s="10">
        <v>0.11</v>
      </c>
      <c r="AD86" s="10">
        <v>0.13</v>
      </c>
    </row>
    <row r="89" spans="18:30" x14ac:dyDescent="0.25">
      <c r="R89" s="5" t="s">
        <v>18</v>
      </c>
    </row>
    <row r="90" spans="18:30" x14ac:dyDescent="0.25">
      <c r="S90" s="7">
        <v>42370</v>
      </c>
      <c r="T90" s="7">
        <v>42401</v>
      </c>
      <c r="U90" s="7">
        <v>42430</v>
      </c>
      <c r="V90" s="7">
        <v>42461</v>
      </c>
      <c r="W90" s="7">
        <v>42491</v>
      </c>
      <c r="X90" s="7">
        <v>42522</v>
      </c>
      <c r="Y90" s="7">
        <v>42552</v>
      </c>
      <c r="Z90" s="7">
        <v>42583</v>
      </c>
      <c r="AA90" s="7">
        <v>42614</v>
      </c>
      <c r="AB90" s="7">
        <v>42644</v>
      </c>
      <c r="AC90" s="7">
        <v>42675</v>
      </c>
      <c r="AD90" s="7">
        <v>42705</v>
      </c>
    </row>
    <row r="91" spans="18:30" x14ac:dyDescent="0.25">
      <c r="R91" s="9" t="s">
        <v>12</v>
      </c>
      <c r="S91" s="10">
        <v>0.18</v>
      </c>
      <c r="T91" s="10">
        <v>0.25</v>
      </c>
      <c r="U91" s="10">
        <v>0.19</v>
      </c>
      <c r="V91" s="10">
        <v>0.17</v>
      </c>
      <c r="W91" s="10">
        <v>0.18</v>
      </c>
      <c r="X91" s="10">
        <v>0.21</v>
      </c>
      <c r="Y91" s="10">
        <v>0.24</v>
      </c>
      <c r="Z91" s="10">
        <v>0.23</v>
      </c>
      <c r="AA91" s="10">
        <v>0.2</v>
      </c>
      <c r="AB91" s="10">
        <v>0.24</v>
      </c>
      <c r="AC91" s="10">
        <v>0.24</v>
      </c>
      <c r="AD91" s="10">
        <v>0.22</v>
      </c>
    </row>
    <row r="92" spans="18:30" x14ac:dyDescent="0.25">
      <c r="R92" s="9" t="s">
        <v>11</v>
      </c>
      <c r="S92" s="10">
        <v>0.41</v>
      </c>
      <c r="T92" s="10">
        <v>0.33</v>
      </c>
      <c r="U92" s="10">
        <v>0.3</v>
      </c>
      <c r="V92" s="10">
        <v>0.38</v>
      </c>
      <c r="W92" s="10">
        <v>0.38</v>
      </c>
      <c r="X92" s="10">
        <v>0.32</v>
      </c>
      <c r="Y92" s="10">
        <v>0.35</v>
      </c>
      <c r="Z92" s="10">
        <v>0.28999999999999998</v>
      </c>
      <c r="AA92" s="10">
        <v>0.3</v>
      </c>
      <c r="AB92" s="10">
        <v>0.36</v>
      </c>
      <c r="AC92" s="10">
        <v>0.34</v>
      </c>
      <c r="AD92" s="10">
        <v>0.39</v>
      </c>
    </row>
    <row r="93" spans="18:30" x14ac:dyDescent="0.25">
      <c r="R93" s="9" t="s">
        <v>10</v>
      </c>
      <c r="S93" s="10">
        <v>0.22</v>
      </c>
      <c r="T93" s="10">
        <v>0.28000000000000003</v>
      </c>
      <c r="U93" s="10">
        <v>0.3</v>
      </c>
      <c r="V93" s="10">
        <v>0.35</v>
      </c>
      <c r="W93" s="10">
        <v>0.28000000000000003</v>
      </c>
      <c r="X93" s="10">
        <v>0.26</v>
      </c>
      <c r="Y93" s="10">
        <v>0.26</v>
      </c>
      <c r="Z93" s="10">
        <v>0.25</v>
      </c>
      <c r="AA93" s="10">
        <v>0.21</v>
      </c>
      <c r="AB93" s="10">
        <v>0.21</v>
      </c>
      <c r="AC93" s="10">
        <v>0.24</v>
      </c>
      <c r="AD93" s="10">
        <v>0.25</v>
      </c>
    </row>
    <row r="94" spans="18:30" x14ac:dyDescent="0.25">
      <c r="R94" s="9" t="s">
        <v>9</v>
      </c>
      <c r="S94" s="10"/>
      <c r="T94" s="10"/>
      <c r="U94" s="10"/>
      <c r="V94" s="10"/>
      <c r="X94" s="10"/>
      <c r="Y94" s="10"/>
      <c r="Z94" s="10"/>
      <c r="AA94" s="10"/>
      <c r="AB94" s="10"/>
      <c r="AC94" s="10">
        <v>0.59</v>
      </c>
      <c r="AD94" s="10">
        <v>0.82</v>
      </c>
    </row>
    <row r="95" spans="18:30" x14ac:dyDescent="0.25">
      <c r="R95" s="9" t="s">
        <v>8</v>
      </c>
      <c r="S95" s="10">
        <v>0.16</v>
      </c>
      <c r="T95" s="10">
        <v>0.21</v>
      </c>
      <c r="U95" s="10">
        <v>0.28999999999999998</v>
      </c>
      <c r="V95" s="10">
        <v>0.28000000000000003</v>
      </c>
      <c r="W95" s="10">
        <v>0.61</v>
      </c>
      <c r="X95" s="10">
        <v>0.18</v>
      </c>
      <c r="Y95" s="10">
        <v>0.18</v>
      </c>
      <c r="Z95" s="10">
        <v>0.18</v>
      </c>
      <c r="AA95" s="10">
        <v>0.28000000000000003</v>
      </c>
      <c r="AB95" s="10">
        <v>0.27</v>
      </c>
      <c r="AC95" s="10">
        <v>0.27</v>
      </c>
      <c r="AD95" s="10">
        <v>0.28000000000000003</v>
      </c>
    </row>
    <row r="96" spans="18:30" x14ac:dyDescent="0.25">
      <c r="R96" s="9" t="s">
        <v>7</v>
      </c>
      <c r="S96" s="10">
        <v>0.7</v>
      </c>
      <c r="T96" s="10">
        <v>0.65</v>
      </c>
      <c r="U96" s="10">
        <v>0.78</v>
      </c>
      <c r="V96" s="10">
        <v>0.63</v>
      </c>
      <c r="W96" s="10">
        <v>0.24</v>
      </c>
      <c r="X96" s="10">
        <v>0.68</v>
      </c>
      <c r="Y96" s="10">
        <v>0.65</v>
      </c>
      <c r="Z96" s="10">
        <v>0.65</v>
      </c>
      <c r="AA96" s="10">
        <v>0.75</v>
      </c>
      <c r="AB96" s="10">
        <v>0.71</v>
      </c>
      <c r="AC96" s="10">
        <v>0.64</v>
      </c>
      <c r="AD96" s="10">
        <v>0.73</v>
      </c>
    </row>
    <row r="97" spans="18:30" x14ac:dyDescent="0.25">
      <c r="R97" s="9" t="s">
        <v>6</v>
      </c>
      <c r="S97" s="10">
        <v>0.28999999999999998</v>
      </c>
      <c r="T97" s="10">
        <v>0.4</v>
      </c>
      <c r="U97" s="10">
        <v>0.41</v>
      </c>
      <c r="V97" s="10">
        <v>0.47</v>
      </c>
      <c r="W97" s="10">
        <v>0.59</v>
      </c>
      <c r="X97" s="10">
        <v>0.69</v>
      </c>
      <c r="Y97" s="10">
        <v>0.64</v>
      </c>
      <c r="Z97" s="10">
        <v>0.65</v>
      </c>
      <c r="AA97" s="10">
        <v>0.52</v>
      </c>
      <c r="AB97" s="10">
        <v>0.52</v>
      </c>
      <c r="AC97" s="10">
        <v>0.47</v>
      </c>
      <c r="AD97" s="10">
        <v>0.53</v>
      </c>
    </row>
    <row r="98" spans="18:30" x14ac:dyDescent="0.25">
      <c r="R98" s="9" t="s">
        <v>5</v>
      </c>
      <c r="S98" s="10">
        <v>0.48</v>
      </c>
      <c r="T98" s="10">
        <v>0.44</v>
      </c>
      <c r="U98" s="10">
        <v>0.44</v>
      </c>
      <c r="V98" s="10">
        <v>0.49</v>
      </c>
      <c r="W98" s="10">
        <v>0.51</v>
      </c>
      <c r="X98" s="10">
        <v>0.53</v>
      </c>
      <c r="Y98" s="10">
        <v>0.53</v>
      </c>
      <c r="Z98" s="10">
        <v>0.5</v>
      </c>
      <c r="AA98" s="10">
        <v>0.5</v>
      </c>
      <c r="AB98" s="10">
        <v>0.51</v>
      </c>
      <c r="AC98" s="10">
        <v>0.51</v>
      </c>
      <c r="AD98" s="10">
        <v>0.5</v>
      </c>
    </row>
    <row r="99" spans="18:30" x14ac:dyDescent="0.25">
      <c r="R99" s="9" t="s">
        <v>4</v>
      </c>
      <c r="S99" s="10">
        <v>0.5</v>
      </c>
      <c r="T99" s="10">
        <v>0.55000000000000004</v>
      </c>
      <c r="U99" s="10">
        <v>0.54</v>
      </c>
      <c r="V99" s="10">
        <v>0.67</v>
      </c>
      <c r="W99" s="10">
        <v>0.56999999999999995</v>
      </c>
      <c r="X99" s="10">
        <v>0.5</v>
      </c>
      <c r="Y99" s="10">
        <v>0.52</v>
      </c>
      <c r="Z99" s="10">
        <v>0.53</v>
      </c>
      <c r="AA99" s="10">
        <v>0.52</v>
      </c>
      <c r="AB99" s="10">
        <v>0.53</v>
      </c>
      <c r="AC99" s="10">
        <v>0.53</v>
      </c>
      <c r="AD99" s="10">
        <v>0.57999999999999996</v>
      </c>
    </row>
    <row r="100" spans="18:30" x14ac:dyDescent="0.25">
      <c r="R100" s="9" t="s">
        <v>3</v>
      </c>
      <c r="S100" s="10">
        <v>0.21</v>
      </c>
      <c r="T100" s="10">
        <v>0.25</v>
      </c>
      <c r="U100" s="10">
        <v>0.2</v>
      </c>
      <c r="V100" s="10">
        <v>0.19</v>
      </c>
      <c r="W100" s="10">
        <v>0.2</v>
      </c>
      <c r="X100" s="10">
        <v>0.21</v>
      </c>
      <c r="Y100" s="10">
        <v>0.19</v>
      </c>
      <c r="Z100" s="10">
        <v>0.28999999999999998</v>
      </c>
      <c r="AA100" s="10">
        <v>0.27</v>
      </c>
      <c r="AB100" s="10">
        <v>0.31</v>
      </c>
      <c r="AC100" s="10">
        <v>0.25</v>
      </c>
      <c r="AD100" s="10">
        <v>0.16</v>
      </c>
    </row>
    <row r="101" spans="18:30" x14ac:dyDescent="0.25">
      <c r="R101" s="9" t="s">
        <v>2</v>
      </c>
      <c r="S101" s="10">
        <v>0.44</v>
      </c>
      <c r="T101" s="10">
        <v>0.41</v>
      </c>
      <c r="U101" s="10">
        <v>0.38</v>
      </c>
      <c r="V101" s="10">
        <v>0.32</v>
      </c>
      <c r="W101" s="10">
        <v>0.34</v>
      </c>
      <c r="X101" s="10">
        <v>0.43</v>
      </c>
      <c r="Y101" s="10">
        <v>0.41</v>
      </c>
      <c r="Z101" s="10">
        <v>0.46</v>
      </c>
      <c r="AA101" s="10">
        <v>0.49</v>
      </c>
      <c r="AB101" s="10">
        <v>0.47</v>
      </c>
      <c r="AC101" s="10">
        <v>0.5</v>
      </c>
      <c r="AD101" s="10">
        <v>0.46</v>
      </c>
    </row>
    <row r="102" spans="18:30" x14ac:dyDescent="0.25">
      <c r="R102" s="9" t="s">
        <v>1</v>
      </c>
      <c r="S102" s="10">
        <v>0.09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0.25</v>
      </c>
      <c r="Z102" s="10">
        <v>0.14000000000000001</v>
      </c>
      <c r="AA102" s="10">
        <v>0.67</v>
      </c>
      <c r="AB102" s="10">
        <v>0</v>
      </c>
      <c r="AC102" s="10">
        <v>0.5</v>
      </c>
      <c r="AD102" s="10">
        <v>0.5</v>
      </c>
    </row>
    <row r="103" spans="18:30" x14ac:dyDescent="0.25">
      <c r="R103" s="9" t="s">
        <v>0</v>
      </c>
      <c r="S103" s="10">
        <v>0.55000000000000004</v>
      </c>
      <c r="T103" s="10">
        <v>0.6</v>
      </c>
      <c r="U103" s="10">
        <v>0.6</v>
      </c>
      <c r="V103" s="10">
        <v>0.67</v>
      </c>
      <c r="W103" s="10">
        <v>0.62</v>
      </c>
      <c r="X103" s="10">
        <v>0.56999999999999995</v>
      </c>
      <c r="Y103" s="10">
        <v>0.56000000000000005</v>
      </c>
      <c r="Z103" s="10">
        <v>0.56000000000000005</v>
      </c>
      <c r="AA103" s="10">
        <v>0.54</v>
      </c>
      <c r="AB103" s="10">
        <v>0.56999999999999995</v>
      </c>
      <c r="AC103" s="10">
        <v>0.6</v>
      </c>
      <c r="AD103" s="10">
        <v>0.61</v>
      </c>
    </row>
    <row r="106" spans="18:30" x14ac:dyDescent="0.25">
      <c r="R106" s="5" t="s">
        <v>17</v>
      </c>
    </row>
    <row r="107" spans="18:30" x14ac:dyDescent="0.25">
      <c r="S107" s="7">
        <v>42370</v>
      </c>
      <c r="T107" s="7">
        <v>42401</v>
      </c>
      <c r="U107" s="7">
        <v>42430</v>
      </c>
      <c r="V107" s="7">
        <v>42461</v>
      </c>
      <c r="W107" s="7">
        <v>42491</v>
      </c>
      <c r="X107" s="7">
        <v>42522</v>
      </c>
      <c r="Y107" s="7">
        <v>42552</v>
      </c>
      <c r="Z107" s="7">
        <v>42583</v>
      </c>
      <c r="AA107" s="7">
        <v>42614</v>
      </c>
      <c r="AB107" s="7">
        <v>42644</v>
      </c>
      <c r="AC107" s="7">
        <v>42675</v>
      </c>
      <c r="AD107" s="7">
        <v>42705</v>
      </c>
    </row>
    <row r="108" spans="18:30" x14ac:dyDescent="0.25">
      <c r="R108" s="9" t="s">
        <v>12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</v>
      </c>
      <c r="Y108" s="10">
        <v>1</v>
      </c>
      <c r="Z108" s="10">
        <v>1</v>
      </c>
      <c r="AA108" s="10">
        <v>1</v>
      </c>
      <c r="AB108" s="10">
        <v>1</v>
      </c>
      <c r="AC108" s="10">
        <v>1</v>
      </c>
      <c r="AD108" s="10">
        <v>1</v>
      </c>
    </row>
    <row r="109" spans="18:30" x14ac:dyDescent="0.25">
      <c r="R109" s="9" t="s">
        <v>11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0.67</v>
      </c>
      <c r="Y109" s="10">
        <v>0.67</v>
      </c>
      <c r="Z109" s="10">
        <v>0.67</v>
      </c>
      <c r="AA109" s="10">
        <v>0.75</v>
      </c>
      <c r="AB109" s="10">
        <v>0.75</v>
      </c>
      <c r="AC109" s="10">
        <v>0.67</v>
      </c>
      <c r="AD109" s="10">
        <v>0.67</v>
      </c>
    </row>
    <row r="110" spans="18:30" x14ac:dyDescent="0.25">
      <c r="R110" s="9" t="s">
        <v>10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/>
      <c r="Y110" s="10"/>
      <c r="Z110" s="10"/>
      <c r="AA110" s="10"/>
      <c r="AB110" s="10"/>
      <c r="AC110" s="10"/>
      <c r="AD110" s="10"/>
    </row>
    <row r="111" spans="18:30" x14ac:dyDescent="0.25">
      <c r="R111" s="9" t="s">
        <v>9</v>
      </c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>
        <v>1</v>
      </c>
      <c r="AD111" s="10">
        <v>1</v>
      </c>
    </row>
    <row r="112" spans="18:30" x14ac:dyDescent="0.25">
      <c r="R112" s="9" t="s">
        <v>8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1</v>
      </c>
      <c r="Y112" s="10">
        <v>1</v>
      </c>
      <c r="Z112" s="10">
        <v>1</v>
      </c>
      <c r="AA112" s="10">
        <v>1</v>
      </c>
      <c r="AB112" s="10">
        <v>1</v>
      </c>
      <c r="AC112" s="10">
        <v>1</v>
      </c>
      <c r="AD112" s="10">
        <v>1</v>
      </c>
    </row>
    <row r="113" spans="18:30" x14ac:dyDescent="0.25">
      <c r="R113" s="9" t="s">
        <v>7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1</v>
      </c>
      <c r="Y113" s="10">
        <v>1</v>
      </c>
      <c r="Z113" s="10">
        <v>1</v>
      </c>
      <c r="AA113" s="10">
        <v>1</v>
      </c>
      <c r="AB113" s="10">
        <v>1</v>
      </c>
      <c r="AC113" s="10">
        <v>1</v>
      </c>
      <c r="AD113" s="10">
        <v>1</v>
      </c>
    </row>
    <row r="114" spans="18:30" x14ac:dyDescent="0.25">
      <c r="R114" s="9" t="s">
        <v>6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1</v>
      </c>
      <c r="Y114" s="10">
        <v>1</v>
      </c>
      <c r="Z114" s="10">
        <v>1</v>
      </c>
      <c r="AA114" s="10">
        <v>1</v>
      </c>
      <c r="AB114" s="10">
        <v>1</v>
      </c>
      <c r="AC114" s="10">
        <v>1</v>
      </c>
      <c r="AD114" s="10">
        <v>1</v>
      </c>
    </row>
    <row r="115" spans="18:30" x14ac:dyDescent="0.25">
      <c r="R115" s="9" t="s">
        <v>5</v>
      </c>
      <c r="S115" s="10">
        <v>0.45</v>
      </c>
      <c r="T115" s="10">
        <v>0.45</v>
      </c>
      <c r="U115" s="10">
        <v>0.45</v>
      </c>
      <c r="V115" s="10">
        <v>0.44</v>
      </c>
      <c r="W115" s="10">
        <v>0.44</v>
      </c>
      <c r="X115" s="10">
        <v>0.99</v>
      </c>
      <c r="Y115" s="10">
        <v>0.99</v>
      </c>
      <c r="Z115" s="10">
        <v>0.99</v>
      </c>
      <c r="AA115" s="10">
        <v>1</v>
      </c>
      <c r="AB115" s="10">
        <v>1</v>
      </c>
      <c r="AC115" s="10">
        <v>1</v>
      </c>
      <c r="AD115" s="10">
        <v>1</v>
      </c>
    </row>
    <row r="116" spans="18:30" x14ac:dyDescent="0.25">
      <c r="R116" s="9" t="s">
        <v>4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0.98</v>
      </c>
      <c r="Y116" s="10">
        <v>1</v>
      </c>
      <c r="Z116" s="10">
        <v>1</v>
      </c>
      <c r="AA116" s="10">
        <v>1</v>
      </c>
      <c r="AB116" s="10">
        <v>1</v>
      </c>
      <c r="AC116" s="10">
        <v>1</v>
      </c>
      <c r="AD116" s="10">
        <v>1</v>
      </c>
    </row>
    <row r="117" spans="18:30" x14ac:dyDescent="0.25">
      <c r="R117" s="9" t="s">
        <v>3</v>
      </c>
      <c r="S117" s="10">
        <v>0.28999999999999998</v>
      </c>
      <c r="T117" s="10">
        <v>0.25</v>
      </c>
      <c r="U117" s="10">
        <v>0.25</v>
      </c>
      <c r="V117" s="10">
        <v>0.25</v>
      </c>
      <c r="W117" s="10">
        <v>0.25</v>
      </c>
      <c r="X117" s="10">
        <v>1</v>
      </c>
      <c r="Y117" s="10">
        <v>1</v>
      </c>
      <c r="Z117" s="10">
        <v>1</v>
      </c>
      <c r="AA117" s="10">
        <v>1</v>
      </c>
      <c r="AB117" s="10">
        <v>1</v>
      </c>
      <c r="AC117" s="10">
        <v>1</v>
      </c>
      <c r="AD117" s="10">
        <v>1</v>
      </c>
    </row>
    <row r="118" spans="18:30" x14ac:dyDescent="0.25">
      <c r="R118" s="9" t="s">
        <v>2</v>
      </c>
      <c r="S118" s="10">
        <v>0.25</v>
      </c>
      <c r="T118" s="10">
        <v>0</v>
      </c>
      <c r="U118" s="10">
        <v>0</v>
      </c>
      <c r="V118" s="10">
        <v>0</v>
      </c>
      <c r="W118" s="10">
        <v>0</v>
      </c>
      <c r="X118" s="10">
        <v>1</v>
      </c>
      <c r="Y118" s="10">
        <v>1</v>
      </c>
      <c r="Z118" s="10">
        <v>1</v>
      </c>
      <c r="AA118" s="10"/>
      <c r="AB118" s="10"/>
      <c r="AC118" s="10"/>
      <c r="AD118" s="10"/>
    </row>
    <row r="119" spans="18:30" x14ac:dyDescent="0.25">
      <c r="R119" s="9" t="s">
        <v>1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/>
      <c r="Y119" s="10"/>
      <c r="Z119" s="10"/>
      <c r="AA119" s="10"/>
      <c r="AB119" s="10"/>
      <c r="AC119" s="10"/>
      <c r="AD119" s="10"/>
    </row>
    <row r="120" spans="18:30" x14ac:dyDescent="0.25">
      <c r="R120" s="9" t="s">
        <v>0</v>
      </c>
      <c r="S120" s="10">
        <v>0</v>
      </c>
      <c r="T120" s="10">
        <v>0</v>
      </c>
      <c r="U120" s="10">
        <v>0</v>
      </c>
      <c r="V120" s="10">
        <v>0</v>
      </c>
      <c r="W120" s="10"/>
      <c r="X120" s="10"/>
      <c r="Y120" s="10"/>
      <c r="Z120" s="10"/>
      <c r="AA120" s="10"/>
      <c r="AB120" s="10"/>
      <c r="AC120" s="10"/>
      <c r="AD120" s="10">
        <v>1</v>
      </c>
    </row>
    <row r="123" spans="18:30" x14ac:dyDescent="0.25">
      <c r="R123" s="5" t="s">
        <v>16</v>
      </c>
    </row>
    <row r="124" spans="18:30" x14ac:dyDescent="0.25">
      <c r="S124" s="7">
        <v>42370</v>
      </c>
      <c r="T124" s="7">
        <v>42401</v>
      </c>
      <c r="U124" s="7">
        <v>42430</v>
      </c>
      <c r="V124" s="7">
        <v>42461</v>
      </c>
      <c r="W124" s="7">
        <v>42491</v>
      </c>
      <c r="X124" s="7">
        <v>42522</v>
      </c>
      <c r="Y124" s="7">
        <v>42552</v>
      </c>
      <c r="Z124" s="7">
        <v>42583</v>
      </c>
      <c r="AA124" s="7">
        <v>42614</v>
      </c>
      <c r="AB124" s="7">
        <v>42644</v>
      </c>
      <c r="AC124" s="7">
        <v>42675</v>
      </c>
      <c r="AD124" s="7">
        <v>42705</v>
      </c>
    </row>
    <row r="125" spans="18:30" x14ac:dyDescent="0.25">
      <c r="R125" s="9" t="s">
        <v>12</v>
      </c>
      <c r="S125" s="10">
        <v>0.03</v>
      </c>
      <c r="T125" s="10">
        <v>0.03</v>
      </c>
      <c r="U125" s="10">
        <v>0.03</v>
      </c>
      <c r="V125" s="10">
        <v>7.0000000000000007E-2</v>
      </c>
      <c r="W125" s="10">
        <v>7.0000000000000007E-2</v>
      </c>
      <c r="X125" s="10">
        <v>0.34</v>
      </c>
      <c r="Y125" s="10">
        <v>0.15</v>
      </c>
      <c r="Z125" s="10">
        <v>0.15</v>
      </c>
      <c r="AA125" s="10">
        <v>0.19</v>
      </c>
      <c r="AB125" s="10">
        <v>0.18</v>
      </c>
      <c r="AC125" s="10">
        <v>0.21</v>
      </c>
      <c r="AD125" s="10">
        <v>0.2</v>
      </c>
    </row>
    <row r="126" spans="18:30" x14ac:dyDescent="0.25">
      <c r="R126" s="9" t="s">
        <v>11</v>
      </c>
      <c r="S126" s="10">
        <v>0.14000000000000001</v>
      </c>
      <c r="T126" s="10">
        <v>0.22</v>
      </c>
      <c r="U126" s="10">
        <v>0.2</v>
      </c>
      <c r="V126" s="10">
        <v>0.32</v>
      </c>
      <c r="W126" s="10">
        <v>0.33</v>
      </c>
      <c r="X126" s="10">
        <v>0.71</v>
      </c>
      <c r="Y126" s="10">
        <v>0.38</v>
      </c>
      <c r="Z126" s="10">
        <v>0.37</v>
      </c>
      <c r="AA126" s="10">
        <v>0.39</v>
      </c>
      <c r="AB126" s="10">
        <v>0.37</v>
      </c>
      <c r="AC126" s="10">
        <v>0.38</v>
      </c>
      <c r="AD126" s="10">
        <v>0.35</v>
      </c>
    </row>
    <row r="127" spans="18:30" x14ac:dyDescent="0.25">
      <c r="R127" s="9" t="s">
        <v>10</v>
      </c>
      <c r="S127" s="10">
        <v>0.43</v>
      </c>
      <c r="T127" s="10">
        <v>0.16</v>
      </c>
      <c r="U127" s="10">
        <v>0.14000000000000001</v>
      </c>
      <c r="V127" s="10">
        <v>0.22</v>
      </c>
      <c r="W127" s="10">
        <v>0.2</v>
      </c>
      <c r="X127" s="10">
        <v>0.61</v>
      </c>
      <c r="Y127" s="10">
        <v>0.34</v>
      </c>
      <c r="Z127" s="10">
        <v>0.31</v>
      </c>
      <c r="AA127" s="10">
        <v>0.37</v>
      </c>
      <c r="AB127" s="10">
        <v>0.36</v>
      </c>
      <c r="AC127" s="10">
        <v>0.38</v>
      </c>
      <c r="AD127" s="10">
        <v>0.36</v>
      </c>
    </row>
    <row r="128" spans="18:30" x14ac:dyDescent="0.25">
      <c r="R128" s="9" t="s">
        <v>9</v>
      </c>
      <c r="S128" s="10"/>
      <c r="T128" s="10"/>
      <c r="U128" s="10"/>
      <c r="V128" s="10"/>
      <c r="X128" s="10"/>
      <c r="Y128" s="10"/>
      <c r="Z128" s="10"/>
      <c r="AA128" s="10"/>
      <c r="AB128" s="10"/>
      <c r="AC128" s="10">
        <v>0.53</v>
      </c>
      <c r="AD128" s="10">
        <v>0.45</v>
      </c>
    </row>
    <row r="129" spans="18:30" x14ac:dyDescent="0.25">
      <c r="R129" s="9" t="s">
        <v>8</v>
      </c>
      <c r="S129" s="10">
        <v>0.17</v>
      </c>
      <c r="T129" s="10">
        <v>0.22</v>
      </c>
      <c r="U129" s="10">
        <v>0.2</v>
      </c>
      <c r="V129" s="10">
        <v>0.28999999999999998</v>
      </c>
      <c r="W129" s="10">
        <v>0.25</v>
      </c>
      <c r="X129" s="10">
        <v>0.53</v>
      </c>
      <c r="Y129" s="10">
        <v>0.43</v>
      </c>
      <c r="Z129" s="10">
        <v>0.41</v>
      </c>
      <c r="AA129" s="10">
        <v>0.43</v>
      </c>
      <c r="AB129" s="10">
        <v>0.39</v>
      </c>
      <c r="AC129" s="10">
        <v>0.42</v>
      </c>
      <c r="AD129" s="10">
        <v>0.38</v>
      </c>
    </row>
    <row r="130" spans="18:30" x14ac:dyDescent="0.25">
      <c r="R130" s="9" t="s">
        <v>7</v>
      </c>
      <c r="S130" s="10">
        <v>0.12</v>
      </c>
      <c r="T130" s="10">
        <v>0.23</v>
      </c>
      <c r="U130" s="10">
        <v>0.23</v>
      </c>
      <c r="V130" s="10">
        <v>0.24</v>
      </c>
      <c r="W130" s="10">
        <v>0.3</v>
      </c>
      <c r="X130" s="10">
        <v>0.57999999999999996</v>
      </c>
      <c r="Y130" s="10">
        <v>0.3</v>
      </c>
      <c r="Z130" s="10">
        <v>0.3</v>
      </c>
      <c r="AA130" s="10">
        <v>0.33</v>
      </c>
      <c r="AB130" s="10">
        <v>0.31</v>
      </c>
      <c r="AC130" s="10">
        <v>0.33</v>
      </c>
      <c r="AD130" s="10">
        <v>0.32</v>
      </c>
    </row>
    <row r="131" spans="18:30" x14ac:dyDescent="0.25">
      <c r="R131" s="9" t="s">
        <v>6</v>
      </c>
      <c r="S131" s="10">
        <v>0.03</v>
      </c>
      <c r="T131" s="10">
        <v>0.04</v>
      </c>
      <c r="U131" s="10">
        <v>0.04</v>
      </c>
      <c r="V131" s="10">
        <v>0.05</v>
      </c>
      <c r="W131" s="10">
        <v>0.04</v>
      </c>
      <c r="X131" s="10">
        <v>0.26</v>
      </c>
      <c r="Y131" s="10">
        <v>0.09</v>
      </c>
      <c r="Z131" s="10">
        <v>0.09</v>
      </c>
      <c r="AA131" s="10">
        <v>0.15</v>
      </c>
      <c r="AB131" s="10">
        <v>0.14000000000000001</v>
      </c>
      <c r="AC131" s="10">
        <v>0.16</v>
      </c>
      <c r="AD131" s="10">
        <v>0.15</v>
      </c>
    </row>
    <row r="132" spans="18:30" x14ac:dyDescent="0.25">
      <c r="R132" s="9" t="s">
        <v>5</v>
      </c>
      <c r="S132" s="10">
        <v>0.19</v>
      </c>
      <c r="T132" s="10">
        <v>0.24</v>
      </c>
      <c r="U132" s="10">
        <v>0.21</v>
      </c>
      <c r="V132" s="10">
        <v>0.21</v>
      </c>
      <c r="W132" s="10">
        <v>0.22</v>
      </c>
      <c r="X132" s="10">
        <v>0.73</v>
      </c>
      <c r="Y132" s="10">
        <v>0.26</v>
      </c>
      <c r="Z132" s="10">
        <v>0.25</v>
      </c>
      <c r="AA132" s="10">
        <v>0.26</v>
      </c>
      <c r="AB132" s="10">
        <v>0.25</v>
      </c>
      <c r="AC132" s="10">
        <v>0.27</v>
      </c>
      <c r="AD132" s="10">
        <v>0.27</v>
      </c>
    </row>
    <row r="133" spans="18:30" x14ac:dyDescent="0.25">
      <c r="R133" s="9" t="s">
        <v>4</v>
      </c>
      <c r="S133" s="10">
        <v>0.17</v>
      </c>
      <c r="T133" s="10">
        <v>0.31</v>
      </c>
      <c r="U133" s="10">
        <v>0.3</v>
      </c>
      <c r="V133" s="10">
        <v>0.2</v>
      </c>
      <c r="W133" s="10">
        <v>0.21</v>
      </c>
      <c r="X133" s="10">
        <v>0.44</v>
      </c>
      <c r="Y133" s="10">
        <v>0.32</v>
      </c>
      <c r="Z133" s="10">
        <v>0.32</v>
      </c>
      <c r="AA133" s="10">
        <v>0.36</v>
      </c>
      <c r="AB133" s="10">
        <v>0.35</v>
      </c>
      <c r="AC133" s="10">
        <v>0.39</v>
      </c>
      <c r="AD133" s="10">
        <v>0.38</v>
      </c>
    </row>
    <row r="134" spans="18:30" x14ac:dyDescent="0.25">
      <c r="R134" s="9" t="s">
        <v>3</v>
      </c>
      <c r="S134" s="10">
        <v>0.21</v>
      </c>
      <c r="T134" s="10">
        <v>0.25</v>
      </c>
      <c r="U134" s="10">
        <v>0.21</v>
      </c>
      <c r="V134" s="10">
        <v>0.31</v>
      </c>
      <c r="W134" s="10">
        <v>0.3</v>
      </c>
      <c r="X134" s="10">
        <v>0.66</v>
      </c>
      <c r="Y134" s="10">
        <v>0.37</v>
      </c>
      <c r="Z134" s="10">
        <v>0.35</v>
      </c>
      <c r="AA134" s="10">
        <v>0.38</v>
      </c>
      <c r="AB134" s="10">
        <v>0.34</v>
      </c>
      <c r="AC134" s="10">
        <v>0.35</v>
      </c>
      <c r="AD134" s="10">
        <v>0.32</v>
      </c>
    </row>
    <row r="135" spans="18:30" x14ac:dyDescent="0.25">
      <c r="R135" s="9" t="s">
        <v>2</v>
      </c>
      <c r="S135" s="10">
        <v>0.08</v>
      </c>
      <c r="T135" s="10">
        <v>0.17</v>
      </c>
      <c r="U135" s="10">
        <v>0.14000000000000001</v>
      </c>
      <c r="V135" s="10">
        <v>0.25</v>
      </c>
      <c r="W135" s="10">
        <v>0.24</v>
      </c>
      <c r="X135" s="10">
        <v>0.65</v>
      </c>
      <c r="Y135" s="10">
        <v>0.32</v>
      </c>
      <c r="Z135" s="10">
        <v>0.3</v>
      </c>
      <c r="AA135" s="10">
        <v>0.34</v>
      </c>
      <c r="AB135" s="10">
        <v>0.32</v>
      </c>
      <c r="AC135" s="10">
        <v>0.34</v>
      </c>
      <c r="AD135" s="10">
        <v>0.32</v>
      </c>
    </row>
    <row r="136" spans="18:30" x14ac:dyDescent="0.25">
      <c r="R136" s="9" t="s">
        <v>1</v>
      </c>
      <c r="S136" s="10">
        <v>0.09</v>
      </c>
      <c r="T136" s="10">
        <v>0.13</v>
      </c>
      <c r="U136" s="10">
        <v>0.13</v>
      </c>
      <c r="V136" s="10">
        <v>0.12</v>
      </c>
      <c r="W136" s="10">
        <v>0.11</v>
      </c>
      <c r="X136" s="10">
        <v>0.44</v>
      </c>
      <c r="Y136" s="10">
        <v>0.06</v>
      </c>
      <c r="Z136" s="10">
        <v>0.04</v>
      </c>
      <c r="AA136" s="10">
        <v>0.04</v>
      </c>
      <c r="AB136" s="10">
        <v>0.02</v>
      </c>
      <c r="AC136" s="10">
        <v>0.28999999999999998</v>
      </c>
      <c r="AD136" s="10">
        <v>0.26</v>
      </c>
    </row>
    <row r="137" spans="18:30" x14ac:dyDescent="0.25">
      <c r="R137" s="9" t="s">
        <v>0</v>
      </c>
      <c r="S137" s="10">
        <v>0.14000000000000001</v>
      </c>
      <c r="T137" s="10">
        <v>0.22</v>
      </c>
      <c r="U137" s="10">
        <v>0.17</v>
      </c>
      <c r="V137" s="10">
        <v>0.32</v>
      </c>
      <c r="W137" s="10">
        <v>0.31</v>
      </c>
      <c r="X137" s="10">
        <v>0.59</v>
      </c>
      <c r="Y137" s="10">
        <v>0.32</v>
      </c>
      <c r="Z137" s="10">
        <v>0.3</v>
      </c>
      <c r="AA137" s="10">
        <v>0.35</v>
      </c>
      <c r="AB137" s="10">
        <v>0.32</v>
      </c>
      <c r="AC137" s="10">
        <v>0.34</v>
      </c>
      <c r="AD137" s="10">
        <v>0.32</v>
      </c>
    </row>
    <row r="140" spans="18:30" x14ac:dyDescent="0.25">
      <c r="R140" s="5" t="s">
        <v>15</v>
      </c>
    </row>
    <row r="141" spans="18:30" x14ac:dyDescent="0.25">
      <c r="S141" s="7">
        <v>42370</v>
      </c>
      <c r="T141" s="7">
        <v>42401</v>
      </c>
      <c r="U141" s="7">
        <v>42430</v>
      </c>
      <c r="V141" s="7">
        <v>42461</v>
      </c>
      <c r="W141" s="7">
        <v>42491</v>
      </c>
      <c r="X141" s="7">
        <v>42522</v>
      </c>
      <c r="Y141" s="7">
        <v>42552</v>
      </c>
      <c r="Z141" s="7">
        <v>42583</v>
      </c>
      <c r="AA141" s="7">
        <v>42614</v>
      </c>
      <c r="AB141" s="7">
        <v>42644</v>
      </c>
      <c r="AC141" s="7">
        <v>42675</v>
      </c>
      <c r="AD141" s="7">
        <v>42705</v>
      </c>
    </row>
    <row r="142" spans="18:30" x14ac:dyDescent="0.25">
      <c r="R142" s="9" t="s">
        <v>12</v>
      </c>
      <c r="S142" s="10">
        <v>0.53</v>
      </c>
      <c r="T142" s="10">
        <v>0.53</v>
      </c>
      <c r="U142" s="10">
        <v>0.53</v>
      </c>
      <c r="V142" s="10">
        <v>0.53</v>
      </c>
      <c r="W142" s="10"/>
      <c r="X142" s="10"/>
      <c r="Y142" s="10"/>
      <c r="Z142" s="10"/>
      <c r="AA142" s="10"/>
      <c r="AB142" s="10"/>
      <c r="AC142" s="10"/>
      <c r="AD142" s="10"/>
    </row>
    <row r="143" spans="18:30" x14ac:dyDescent="0.25">
      <c r="R143" s="9" t="s">
        <v>11</v>
      </c>
      <c r="S143" s="10">
        <v>0.89</v>
      </c>
      <c r="T143" s="10">
        <v>0.89</v>
      </c>
      <c r="U143" s="10">
        <v>0.89</v>
      </c>
      <c r="V143" s="10">
        <v>0.89</v>
      </c>
      <c r="W143" s="10"/>
      <c r="X143" s="10"/>
      <c r="Y143" s="10"/>
      <c r="Z143" s="10"/>
      <c r="AA143" s="10"/>
      <c r="AB143" s="10"/>
      <c r="AC143" s="10"/>
      <c r="AD143" s="10"/>
    </row>
    <row r="144" spans="18:30" x14ac:dyDescent="0.25">
      <c r="R144" s="9" t="s">
        <v>10</v>
      </c>
      <c r="S144" s="10">
        <v>0.63</v>
      </c>
      <c r="T144" s="10">
        <v>0.63</v>
      </c>
      <c r="U144" s="10">
        <v>0.63</v>
      </c>
      <c r="V144" s="10">
        <v>0.63</v>
      </c>
      <c r="W144" s="10"/>
      <c r="X144" s="10"/>
      <c r="Y144" s="10"/>
      <c r="Z144" s="10"/>
      <c r="AA144" s="10"/>
      <c r="AB144" s="10"/>
      <c r="AC144" s="10"/>
      <c r="AD144" s="10"/>
    </row>
    <row r="145" spans="18:30" x14ac:dyDescent="0.25">
      <c r="R145" s="9" t="s">
        <v>9</v>
      </c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8:30" x14ac:dyDescent="0.25">
      <c r="R146" s="9" t="s">
        <v>8</v>
      </c>
      <c r="S146" s="10">
        <v>0.61</v>
      </c>
      <c r="T146" s="10">
        <v>0.61</v>
      </c>
      <c r="U146" s="10">
        <v>0.61</v>
      </c>
      <c r="V146" s="10">
        <v>0.61</v>
      </c>
      <c r="W146" s="10"/>
      <c r="X146" s="10"/>
      <c r="Y146" s="10"/>
      <c r="Z146" s="10"/>
      <c r="AA146" s="10"/>
      <c r="AB146" s="10"/>
      <c r="AC146" s="10"/>
      <c r="AD146" s="10"/>
    </row>
    <row r="147" spans="18:30" x14ac:dyDescent="0.25">
      <c r="R147" s="9" t="s">
        <v>7</v>
      </c>
      <c r="S147" s="10">
        <v>0</v>
      </c>
      <c r="T147" s="10">
        <v>0</v>
      </c>
      <c r="U147" s="10">
        <v>0</v>
      </c>
      <c r="V147" s="10">
        <v>0</v>
      </c>
      <c r="W147" s="10"/>
      <c r="X147" s="10"/>
      <c r="Y147" s="10"/>
      <c r="Z147" s="10"/>
      <c r="AA147" s="10"/>
      <c r="AB147" s="10"/>
      <c r="AC147" s="10"/>
      <c r="AD147" s="10"/>
    </row>
    <row r="148" spans="18:30" x14ac:dyDescent="0.25">
      <c r="R148" s="9" t="s">
        <v>6</v>
      </c>
      <c r="S148" s="10">
        <v>0.8</v>
      </c>
      <c r="T148" s="10">
        <v>0.8</v>
      </c>
      <c r="U148" s="10">
        <v>0.8</v>
      </c>
      <c r="V148" s="10">
        <v>0.8</v>
      </c>
      <c r="W148" s="10"/>
      <c r="X148" s="10"/>
      <c r="Y148" s="10"/>
      <c r="Z148" s="10"/>
      <c r="AA148" s="10"/>
      <c r="AB148" s="10"/>
      <c r="AC148" s="10"/>
      <c r="AD148" s="10"/>
    </row>
    <row r="149" spans="18:30" x14ac:dyDescent="0.25">
      <c r="R149" s="9" t="s">
        <v>5</v>
      </c>
      <c r="S149" s="10">
        <v>0.56999999999999995</v>
      </c>
      <c r="T149" s="10">
        <v>0.56999999999999995</v>
      </c>
      <c r="U149" s="10">
        <v>0.56999999999999995</v>
      </c>
      <c r="V149" s="10">
        <v>0.56999999999999995</v>
      </c>
      <c r="W149" s="10"/>
      <c r="X149" s="10"/>
      <c r="Y149" s="10"/>
      <c r="Z149" s="10"/>
      <c r="AA149" s="10"/>
      <c r="AB149" s="10"/>
      <c r="AC149" s="10"/>
      <c r="AD149" s="10"/>
    </row>
    <row r="150" spans="18:30" x14ac:dyDescent="0.25">
      <c r="R150" s="9" t="s">
        <v>4</v>
      </c>
      <c r="S150" s="10">
        <v>0.74</v>
      </c>
      <c r="T150" s="10">
        <v>0.74</v>
      </c>
      <c r="U150" s="10">
        <v>0.74</v>
      </c>
      <c r="V150" s="10">
        <v>0.74</v>
      </c>
      <c r="W150" s="10"/>
      <c r="X150" s="10"/>
      <c r="Y150" s="10"/>
      <c r="Z150" s="10"/>
      <c r="AA150" s="10"/>
      <c r="AB150" s="10"/>
      <c r="AC150" s="10"/>
      <c r="AD150" s="10"/>
    </row>
    <row r="151" spans="18:30" x14ac:dyDescent="0.25">
      <c r="R151" s="9" t="s">
        <v>3</v>
      </c>
      <c r="S151" s="10">
        <v>0.75</v>
      </c>
      <c r="T151" s="10">
        <v>0.75</v>
      </c>
      <c r="U151" s="10">
        <v>0.75</v>
      </c>
      <c r="V151" s="10">
        <v>0.75</v>
      </c>
      <c r="W151" s="10"/>
      <c r="X151" s="10"/>
      <c r="Y151" s="10"/>
      <c r="Z151" s="10"/>
      <c r="AA151" s="10"/>
      <c r="AB151" s="10"/>
      <c r="AC151" s="10"/>
      <c r="AD151" s="10"/>
    </row>
    <row r="152" spans="18:30" x14ac:dyDescent="0.25">
      <c r="R152" s="9" t="s">
        <v>2</v>
      </c>
      <c r="S152" s="10">
        <v>0.82</v>
      </c>
      <c r="T152" s="10">
        <v>0.82</v>
      </c>
      <c r="U152" s="10">
        <v>0.82</v>
      </c>
      <c r="V152" s="10">
        <v>0.82</v>
      </c>
      <c r="W152" s="10"/>
      <c r="X152" s="10"/>
      <c r="Y152" s="10"/>
      <c r="Z152" s="10"/>
      <c r="AA152" s="10"/>
      <c r="AB152" s="10"/>
      <c r="AC152" s="10"/>
      <c r="AD152" s="10"/>
    </row>
    <row r="153" spans="18:30" x14ac:dyDescent="0.25">
      <c r="R153" s="9" t="s">
        <v>1</v>
      </c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8:30" x14ac:dyDescent="0.25">
      <c r="R154" s="9" t="s">
        <v>0</v>
      </c>
      <c r="S154" s="10">
        <v>0.61</v>
      </c>
      <c r="T154" s="10">
        <v>0.61</v>
      </c>
      <c r="U154" s="10">
        <v>0.61</v>
      </c>
      <c r="V154" s="10">
        <v>0.61</v>
      </c>
      <c r="W154" s="10"/>
      <c r="X154" s="10"/>
      <c r="Y154" s="10"/>
      <c r="Z154" s="10"/>
      <c r="AA154" s="10"/>
      <c r="AB154" s="10"/>
      <c r="AC154" s="10"/>
      <c r="AD154" s="10"/>
    </row>
    <row r="157" spans="18:30" x14ac:dyDescent="0.25">
      <c r="R157" s="5" t="s">
        <v>14</v>
      </c>
    </row>
    <row r="158" spans="18:30" x14ac:dyDescent="0.25">
      <c r="S158" s="7">
        <v>42370</v>
      </c>
      <c r="T158" s="7">
        <v>42401</v>
      </c>
      <c r="U158" s="7">
        <v>42430</v>
      </c>
      <c r="V158" s="7">
        <v>42461</v>
      </c>
      <c r="W158" s="7">
        <v>42491</v>
      </c>
      <c r="X158" s="7">
        <v>42522</v>
      </c>
      <c r="Y158" s="7">
        <v>42552</v>
      </c>
      <c r="Z158" s="7">
        <v>42583</v>
      </c>
      <c r="AA158" s="7">
        <v>42614</v>
      </c>
      <c r="AB158" s="7">
        <v>42644</v>
      </c>
      <c r="AC158" s="7">
        <v>42675</v>
      </c>
      <c r="AD158" s="7">
        <v>42705</v>
      </c>
    </row>
    <row r="159" spans="18:30" x14ac:dyDescent="0.25">
      <c r="R159" s="9" t="s">
        <v>12</v>
      </c>
      <c r="S159" s="10">
        <v>0.15</v>
      </c>
      <c r="T159" s="10">
        <v>0.16</v>
      </c>
      <c r="U159" s="10">
        <v>0.17</v>
      </c>
      <c r="V159" s="10">
        <v>0.15</v>
      </c>
      <c r="W159" s="10">
        <v>0.17</v>
      </c>
      <c r="X159" s="10">
        <v>0.15</v>
      </c>
      <c r="Y159" s="10">
        <v>0.16</v>
      </c>
      <c r="Z159" s="10">
        <v>0.18</v>
      </c>
      <c r="AA159" s="10">
        <v>0.17</v>
      </c>
      <c r="AB159" s="10">
        <v>0.18</v>
      </c>
      <c r="AC159" s="10">
        <v>0.18</v>
      </c>
      <c r="AD159" s="10">
        <v>0.18</v>
      </c>
    </row>
    <row r="160" spans="18:30" x14ac:dyDescent="0.25">
      <c r="R160" s="9" t="s">
        <v>11</v>
      </c>
      <c r="S160" s="10">
        <v>0.26</v>
      </c>
      <c r="T160" s="10">
        <v>0.26</v>
      </c>
      <c r="U160" s="10">
        <v>0.26</v>
      </c>
      <c r="V160" s="10">
        <v>0.27</v>
      </c>
      <c r="W160" s="10">
        <v>0.31</v>
      </c>
      <c r="X160" s="10">
        <v>0.27</v>
      </c>
      <c r="Y160" s="10">
        <v>0.24</v>
      </c>
      <c r="Z160" s="10">
        <v>0.22</v>
      </c>
      <c r="AA160" s="10">
        <v>0.27</v>
      </c>
      <c r="AB160" s="10">
        <v>0.25</v>
      </c>
      <c r="AC160" s="10">
        <v>0.28999999999999998</v>
      </c>
      <c r="AD160" s="10">
        <v>0.3</v>
      </c>
    </row>
    <row r="161" spans="18:30" x14ac:dyDescent="0.25">
      <c r="R161" s="9" t="s">
        <v>10</v>
      </c>
      <c r="S161" s="10">
        <v>0.31</v>
      </c>
      <c r="T161" s="10">
        <v>0.34</v>
      </c>
      <c r="U161" s="10">
        <v>0.32</v>
      </c>
      <c r="V161" s="10">
        <v>0.28999999999999998</v>
      </c>
      <c r="W161" s="10">
        <v>0.2</v>
      </c>
      <c r="X161" s="10">
        <v>0.21</v>
      </c>
      <c r="Y161" s="10">
        <v>0.27</v>
      </c>
      <c r="Z161" s="10">
        <v>0.28000000000000003</v>
      </c>
      <c r="AA161" s="10">
        <v>0.2</v>
      </c>
      <c r="AB161" s="10">
        <v>0.22</v>
      </c>
      <c r="AC161" s="10">
        <v>0.22</v>
      </c>
      <c r="AD161" s="10">
        <v>0.23</v>
      </c>
    </row>
    <row r="162" spans="18:30" x14ac:dyDescent="0.25">
      <c r="R162" s="9" t="s">
        <v>9</v>
      </c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>
        <v>0.5</v>
      </c>
      <c r="AD162" s="10">
        <v>0.43</v>
      </c>
    </row>
    <row r="163" spans="18:30" x14ac:dyDescent="0.25">
      <c r="R163" s="9" t="s">
        <v>8</v>
      </c>
      <c r="S163" s="10">
        <v>0.17</v>
      </c>
      <c r="T163" s="10">
        <v>0.19</v>
      </c>
      <c r="U163" s="10">
        <v>0.18</v>
      </c>
      <c r="V163" s="10">
        <v>0.2</v>
      </c>
      <c r="W163" s="10">
        <v>0.36</v>
      </c>
      <c r="X163" s="10">
        <v>0.19</v>
      </c>
      <c r="Y163" s="10">
        <v>0.17</v>
      </c>
      <c r="Z163" s="10">
        <v>0.17</v>
      </c>
      <c r="AA163" s="10">
        <v>0.16</v>
      </c>
      <c r="AB163" s="10">
        <v>0.16</v>
      </c>
      <c r="AC163" s="10">
        <v>0.18</v>
      </c>
      <c r="AD163" s="10">
        <v>0.18</v>
      </c>
    </row>
    <row r="164" spans="18:30" x14ac:dyDescent="0.25">
      <c r="R164" s="9" t="s">
        <v>7</v>
      </c>
      <c r="S164" s="10">
        <v>0.39</v>
      </c>
      <c r="T164" s="10">
        <v>0.36</v>
      </c>
      <c r="U164" s="10">
        <v>0.35</v>
      </c>
      <c r="V164" s="10">
        <v>0.35</v>
      </c>
      <c r="W164" s="10">
        <v>0.2</v>
      </c>
      <c r="X164" s="10">
        <v>0.34</v>
      </c>
      <c r="Y164" s="10">
        <v>0.38</v>
      </c>
      <c r="Z164" s="10">
        <v>0.32</v>
      </c>
      <c r="AA164" s="10">
        <v>0.34</v>
      </c>
      <c r="AB164" s="10">
        <v>0.38</v>
      </c>
      <c r="AC164" s="10">
        <v>0.38</v>
      </c>
      <c r="AD164" s="10">
        <v>0.41</v>
      </c>
    </row>
    <row r="165" spans="18:30" x14ac:dyDescent="0.25">
      <c r="R165" s="9" t="s">
        <v>6</v>
      </c>
      <c r="S165" s="10">
        <v>0.33</v>
      </c>
      <c r="T165" s="10">
        <v>0.38</v>
      </c>
      <c r="U165" s="10">
        <v>0.32</v>
      </c>
      <c r="V165" s="10">
        <v>0.32</v>
      </c>
      <c r="W165" s="10">
        <v>0.37</v>
      </c>
      <c r="X165" s="10">
        <v>0.25</v>
      </c>
      <c r="Y165" s="10">
        <v>0.28000000000000003</v>
      </c>
      <c r="Z165" s="10">
        <v>0.27</v>
      </c>
      <c r="AA165" s="10">
        <v>0.28999999999999998</v>
      </c>
      <c r="AB165" s="10">
        <v>0.31</v>
      </c>
      <c r="AC165" s="10">
        <v>0.31</v>
      </c>
      <c r="AD165" s="10">
        <v>0.27</v>
      </c>
    </row>
    <row r="166" spans="18:30" x14ac:dyDescent="0.25">
      <c r="R166" s="9" t="s">
        <v>5</v>
      </c>
      <c r="S166" s="10">
        <v>0.3</v>
      </c>
      <c r="T166" s="10">
        <v>0.31</v>
      </c>
      <c r="U166" s="10">
        <v>0.31</v>
      </c>
      <c r="V166" s="10">
        <v>0.33</v>
      </c>
      <c r="W166" s="10">
        <v>0.3</v>
      </c>
      <c r="X166" s="10">
        <v>0.3</v>
      </c>
      <c r="Y166" s="10">
        <v>0.32</v>
      </c>
      <c r="Z166" s="10">
        <v>0.33</v>
      </c>
      <c r="AA166" s="10">
        <v>0.3</v>
      </c>
      <c r="AB166" s="10">
        <v>0.3</v>
      </c>
      <c r="AC166" s="10">
        <v>0.31</v>
      </c>
      <c r="AD166" s="10">
        <v>0.32</v>
      </c>
    </row>
    <row r="167" spans="18:30" x14ac:dyDescent="0.25">
      <c r="R167" s="9" t="s">
        <v>4</v>
      </c>
      <c r="S167" s="10">
        <v>0.17</v>
      </c>
      <c r="T167" s="10">
        <v>0.17</v>
      </c>
      <c r="U167" s="10">
        <v>0.19</v>
      </c>
      <c r="V167" s="10">
        <v>0.19</v>
      </c>
      <c r="W167" s="10">
        <v>0.18</v>
      </c>
      <c r="X167" s="10">
        <v>0.18</v>
      </c>
      <c r="Y167" s="10">
        <v>0.17</v>
      </c>
      <c r="Z167" s="10">
        <v>0.18</v>
      </c>
      <c r="AA167" s="10">
        <v>0.17</v>
      </c>
      <c r="AB167" s="10">
        <v>0.19</v>
      </c>
      <c r="AC167" s="10">
        <v>0.2</v>
      </c>
      <c r="AD167" s="10">
        <v>0.21</v>
      </c>
    </row>
    <row r="168" spans="18:30" x14ac:dyDescent="0.25">
      <c r="R168" s="9" t="s">
        <v>3</v>
      </c>
      <c r="S168" s="10">
        <v>0.33</v>
      </c>
      <c r="T168" s="10">
        <v>0.33</v>
      </c>
      <c r="U168" s="10">
        <v>0.28000000000000003</v>
      </c>
      <c r="V168" s="10">
        <v>0.32</v>
      </c>
      <c r="W168" s="10">
        <v>0.3</v>
      </c>
      <c r="X168" s="10">
        <v>0.28000000000000003</v>
      </c>
      <c r="Y168" s="10">
        <v>0.33</v>
      </c>
      <c r="Z168" s="10">
        <v>0.32</v>
      </c>
      <c r="AA168" s="10">
        <v>0.31</v>
      </c>
      <c r="AB168" s="10">
        <v>0.36</v>
      </c>
      <c r="AC168" s="10">
        <v>0.35</v>
      </c>
      <c r="AD168" s="10">
        <v>0.33</v>
      </c>
    </row>
    <row r="169" spans="18:30" x14ac:dyDescent="0.25">
      <c r="R169" s="9" t="s">
        <v>2</v>
      </c>
      <c r="S169" s="10">
        <v>0.16</v>
      </c>
      <c r="T169" s="10">
        <v>0.17</v>
      </c>
      <c r="U169" s="10">
        <v>0.2</v>
      </c>
      <c r="V169" s="10">
        <v>0.2</v>
      </c>
      <c r="W169" s="10">
        <v>0.18</v>
      </c>
      <c r="X169" s="10">
        <v>0.2</v>
      </c>
      <c r="Y169" s="10">
        <v>0.17</v>
      </c>
      <c r="Z169" s="10">
        <v>0.2</v>
      </c>
      <c r="AA169" s="10">
        <v>0.19</v>
      </c>
      <c r="AB169" s="10">
        <v>0.18</v>
      </c>
      <c r="AC169" s="10">
        <v>0.19</v>
      </c>
      <c r="AD169" s="10">
        <v>0.23</v>
      </c>
    </row>
    <row r="170" spans="18:30" x14ac:dyDescent="0.25">
      <c r="R170" s="9" t="s">
        <v>1</v>
      </c>
      <c r="S170" s="10">
        <v>7.0000000000000007E-2</v>
      </c>
      <c r="T170" s="10">
        <v>0.04</v>
      </c>
      <c r="U170" s="10">
        <v>0.05</v>
      </c>
      <c r="V170" s="10">
        <v>0.05</v>
      </c>
      <c r="W170" s="10">
        <v>0.06</v>
      </c>
      <c r="X170" s="10">
        <v>0.06</v>
      </c>
      <c r="Y170" s="10">
        <v>0</v>
      </c>
      <c r="Z170" s="10">
        <v>0</v>
      </c>
      <c r="AA170" s="10">
        <v>0</v>
      </c>
      <c r="AB170" s="10">
        <v>0</v>
      </c>
      <c r="AC170" s="10">
        <v>0.19</v>
      </c>
      <c r="AD170" s="10">
        <v>0.06</v>
      </c>
    </row>
    <row r="171" spans="18:30" x14ac:dyDescent="0.25">
      <c r="R171" s="9" t="s">
        <v>0</v>
      </c>
      <c r="S171" s="10">
        <v>0.21</v>
      </c>
      <c r="T171" s="10">
        <v>0.21</v>
      </c>
      <c r="U171" s="10">
        <v>0.19</v>
      </c>
      <c r="V171" s="10">
        <v>0.2</v>
      </c>
      <c r="W171" s="10">
        <v>0.22</v>
      </c>
      <c r="X171" s="10">
        <v>0.23</v>
      </c>
      <c r="Y171" s="10">
        <v>0.22</v>
      </c>
      <c r="Z171" s="10">
        <v>0.25</v>
      </c>
      <c r="AA171" s="10">
        <v>0.25</v>
      </c>
      <c r="AB171" s="10">
        <v>0.23</v>
      </c>
      <c r="AC171" s="10">
        <v>0.25</v>
      </c>
      <c r="AD171" s="10">
        <v>0.26</v>
      </c>
    </row>
    <row r="174" spans="18:30" x14ac:dyDescent="0.25">
      <c r="R174" s="5" t="s">
        <v>13</v>
      </c>
    </row>
    <row r="175" spans="18:30" x14ac:dyDescent="0.25">
      <c r="S175" s="7">
        <v>42370</v>
      </c>
      <c r="T175" s="7">
        <v>42401</v>
      </c>
      <c r="U175" s="7">
        <v>42430</v>
      </c>
      <c r="V175" s="7">
        <v>42461</v>
      </c>
      <c r="W175" s="7">
        <v>42491</v>
      </c>
      <c r="X175" s="7">
        <v>42522</v>
      </c>
      <c r="Y175" s="7">
        <v>42552</v>
      </c>
      <c r="Z175" s="7">
        <v>42583</v>
      </c>
      <c r="AA175" s="7">
        <v>42614</v>
      </c>
      <c r="AB175" s="7">
        <v>42644</v>
      </c>
      <c r="AC175" s="7">
        <v>42675</v>
      </c>
      <c r="AD175" s="7">
        <v>42705</v>
      </c>
    </row>
    <row r="176" spans="18:30" x14ac:dyDescent="0.25">
      <c r="R176" s="9" t="s">
        <v>12</v>
      </c>
      <c r="S176" s="10">
        <v>0.53</v>
      </c>
      <c r="T176" s="10">
        <v>0.33</v>
      </c>
      <c r="U176" s="10">
        <v>0.33</v>
      </c>
      <c r="V176" s="10">
        <v>0.32</v>
      </c>
      <c r="W176" s="10">
        <v>0.31</v>
      </c>
      <c r="X176" s="10">
        <v>0.31</v>
      </c>
      <c r="Y176" s="10">
        <v>0.31</v>
      </c>
      <c r="Z176" s="10">
        <v>0.31</v>
      </c>
      <c r="AA176" s="10">
        <v>0.3</v>
      </c>
      <c r="AB176" s="10">
        <v>0.28999999999999998</v>
      </c>
      <c r="AC176" s="10">
        <v>0.28000000000000003</v>
      </c>
      <c r="AD176" s="10">
        <v>0.28000000000000003</v>
      </c>
    </row>
    <row r="177" spans="18:30" x14ac:dyDescent="0.25">
      <c r="R177" s="9" t="s">
        <v>11</v>
      </c>
      <c r="S177" s="10">
        <v>0.26</v>
      </c>
      <c r="T177" s="10">
        <v>0.27</v>
      </c>
      <c r="U177" s="10">
        <v>0.31</v>
      </c>
      <c r="V177" s="10">
        <v>0.31</v>
      </c>
      <c r="W177" s="10">
        <v>0.33</v>
      </c>
      <c r="X177" s="10">
        <v>0.31</v>
      </c>
      <c r="Y177" s="10">
        <v>0.3</v>
      </c>
      <c r="Z177" s="10">
        <v>0.27</v>
      </c>
      <c r="AA177" s="10">
        <v>0.28999999999999998</v>
      </c>
      <c r="AB177" s="10">
        <v>0.32</v>
      </c>
      <c r="AC177" s="10">
        <v>0.32</v>
      </c>
      <c r="AD177" s="10">
        <v>0.33</v>
      </c>
    </row>
    <row r="178" spans="18:30" x14ac:dyDescent="0.25">
      <c r="R178" s="9" t="s">
        <v>10</v>
      </c>
      <c r="S178" s="10">
        <v>0.35</v>
      </c>
      <c r="T178" s="10">
        <v>0.28999999999999998</v>
      </c>
      <c r="U178" s="10">
        <v>0.28000000000000003</v>
      </c>
      <c r="V178" s="10">
        <v>0.26</v>
      </c>
      <c r="W178" s="10">
        <v>0.26</v>
      </c>
      <c r="X178" s="10">
        <v>0.25</v>
      </c>
      <c r="Y178" s="10">
        <v>0.23</v>
      </c>
      <c r="Z178" s="10">
        <v>0.19</v>
      </c>
      <c r="AA178" s="10">
        <v>0.18</v>
      </c>
      <c r="AB178" s="10">
        <v>0.16</v>
      </c>
      <c r="AC178" s="10">
        <v>0.16</v>
      </c>
      <c r="AD178" s="10">
        <v>0.17</v>
      </c>
    </row>
    <row r="179" spans="18:30" x14ac:dyDescent="0.25">
      <c r="R179" s="9" t="s">
        <v>9</v>
      </c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>
        <v>0.19</v>
      </c>
      <c r="AD179" s="10">
        <v>0.24</v>
      </c>
    </row>
    <row r="180" spans="18:30" x14ac:dyDescent="0.25">
      <c r="R180" s="9" t="s">
        <v>8</v>
      </c>
      <c r="S180" s="10">
        <v>0.19</v>
      </c>
      <c r="T180" s="10">
        <v>0.2</v>
      </c>
      <c r="U180" s="10">
        <v>0.2</v>
      </c>
      <c r="V180" s="10">
        <v>0.2</v>
      </c>
      <c r="W180" s="10">
        <v>0.28000000000000003</v>
      </c>
      <c r="X180" s="10">
        <v>0.19</v>
      </c>
      <c r="Y180" s="10">
        <v>0.2</v>
      </c>
      <c r="Z180" s="10">
        <v>0.19</v>
      </c>
      <c r="AA180" s="10">
        <v>0.18</v>
      </c>
      <c r="AB180" s="10">
        <v>0.18</v>
      </c>
      <c r="AC180" s="10">
        <v>0.19</v>
      </c>
      <c r="AD180" s="10">
        <v>0.19</v>
      </c>
    </row>
    <row r="181" spans="18:30" x14ac:dyDescent="0.25">
      <c r="R181" s="9" t="s">
        <v>7</v>
      </c>
      <c r="S181" s="10">
        <v>0.31</v>
      </c>
      <c r="T181" s="10">
        <v>0.26</v>
      </c>
      <c r="U181" s="10">
        <v>0.27</v>
      </c>
      <c r="V181" s="10">
        <v>0.3</v>
      </c>
      <c r="W181" s="10">
        <v>0.21</v>
      </c>
      <c r="X181" s="10">
        <v>0.27</v>
      </c>
      <c r="Y181" s="10">
        <v>0.25</v>
      </c>
      <c r="Z181" s="10">
        <v>0.23</v>
      </c>
      <c r="AA181" s="10">
        <v>0.19</v>
      </c>
      <c r="AB181" s="10">
        <v>0.21</v>
      </c>
      <c r="AC181" s="10">
        <v>0.22</v>
      </c>
      <c r="AD181" s="10">
        <v>0.21</v>
      </c>
    </row>
    <row r="182" spans="18:30" x14ac:dyDescent="0.25">
      <c r="R182" s="9" t="s">
        <v>6</v>
      </c>
      <c r="S182" s="10">
        <v>0.22</v>
      </c>
      <c r="T182" s="10">
        <v>0.23</v>
      </c>
      <c r="U182" s="10">
        <v>0.25</v>
      </c>
      <c r="V182" s="10">
        <v>0.23</v>
      </c>
      <c r="W182" s="10">
        <v>0.18</v>
      </c>
      <c r="X182" s="10">
        <v>0.17</v>
      </c>
      <c r="Y182" s="10">
        <v>0.2</v>
      </c>
      <c r="Z182" s="10">
        <v>0.16</v>
      </c>
      <c r="AA182" s="10">
        <v>0.22</v>
      </c>
      <c r="AB182" s="10">
        <v>0.23</v>
      </c>
      <c r="AC182" s="10">
        <v>0.24</v>
      </c>
      <c r="AD182" s="10">
        <v>0.24</v>
      </c>
    </row>
    <row r="183" spans="18:30" x14ac:dyDescent="0.25">
      <c r="R183" s="9" t="s">
        <v>5</v>
      </c>
      <c r="S183" s="10">
        <v>0.35</v>
      </c>
      <c r="T183" s="10">
        <v>0.35</v>
      </c>
      <c r="U183" s="10">
        <v>0.35</v>
      </c>
      <c r="V183" s="10">
        <v>0.35</v>
      </c>
      <c r="W183" s="10">
        <v>0.35</v>
      </c>
      <c r="X183" s="10">
        <v>0.35</v>
      </c>
      <c r="Y183" s="10">
        <v>0.34</v>
      </c>
      <c r="Z183" s="10">
        <v>0.34</v>
      </c>
      <c r="AA183" s="10">
        <v>0.34</v>
      </c>
      <c r="AB183" s="10">
        <v>0.34</v>
      </c>
      <c r="AC183" s="10">
        <v>0.35</v>
      </c>
      <c r="AD183" s="10">
        <v>0.35</v>
      </c>
    </row>
    <row r="184" spans="18:30" x14ac:dyDescent="0.25">
      <c r="R184" s="9" t="s">
        <v>4</v>
      </c>
      <c r="S184" s="10">
        <v>0.36</v>
      </c>
      <c r="T184" s="10">
        <v>0.35</v>
      </c>
      <c r="U184" s="10">
        <v>0.34</v>
      </c>
      <c r="V184" s="10">
        <v>0.33</v>
      </c>
      <c r="W184" s="10">
        <v>0.31</v>
      </c>
      <c r="X184" s="10">
        <v>0.3</v>
      </c>
      <c r="Y184" s="10">
        <v>0.3</v>
      </c>
      <c r="Z184" s="10">
        <v>0.28999999999999998</v>
      </c>
      <c r="AA184" s="10">
        <v>0.28999999999999998</v>
      </c>
      <c r="AB184" s="10">
        <v>0.28000000000000003</v>
      </c>
      <c r="AC184" s="10">
        <v>0.28999999999999998</v>
      </c>
      <c r="AD184" s="10">
        <v>0.28999999999999998</v>
      </c>
    </row>
    <row r="185" spans="18:30" x14ac:dyDescent="0.25">
      <c r="R185" s="9" t="s">
        <v>3</v>
      </c>
      <c r="S185" s="10">
        <v>0.41</v>
      </c>
      <c r="T185" s="10">
        <v>0.36</v>
      </c>
      <c r="U185" s="10">
        <v>0.35</v>
      </c>
      <c r="V185" s="10">
        <v>0.37</v>
      </c>
      <c r="W185" s="10">
        <v>0.37</v>
      </c>
      <c r="X185" s="10">
        <v>0.35</v>
      </c>
      <c r="Y185" s="10">
        <v>0.34</v>
      </c>
      <c r="Z185" s="10">
        <v>0.35</v>
      </c>
      <c r="AA185" s="10">
        <v>0.34</v>
      </c>
      <c r="AB185" s="10">
        <v>0.33</v>
      </c>
      <c r="AC185" s="10">
        <v>0.27</v>
      </c>
      <c r="AD185" s="10">
        <v>0.26</v>
      </c>
    </row>
    <row r="186" spans="18:30" x14ac:dyDescent="0.25">
      <c r="R186" s="9" t="s">
        <v>2</v>
      </c>
      <c r="S186" s="10">
        <v>0.28999999999999998</v>
      </c>
      <c r="T186" s="10">
        <v>0.27</v>
      </c>
      <c r="U186" s="10">
        <v>0.26</v>
      </c>
      <c r="V186" s="10">
        <v>0.26</v>
      </c>
      <c r="W186" s="10">
        <v>0.25</v>
      </c>
      <c r="X186" s="10">
        <v>0.28000000000000003</v>
      </c>
      <c r="Y186" s="10">
        <v>0.27</v>
      </c>
      <c r="Z186" s="10">
        <v>0.26</v>
      </c>
      <c r="AA186" s="10">
        <v>0.27</v>
      </c>
      <c r="AB186" s="10">
        <v>0.3</v>
      </c>
      <c r="AC186" s="10">
        <v>0.31</v>
      </c>
      <c r="AD186" s="10">
        <v>0.33</v>
      </c>
    </row>
    <row r="187" spans="18:30" x14ac:dyDescent="0.25">
      <c r="R187" s="9" t="s">
        <v>1</v>
      </c>
      <c r="S187" s="10">
        <v>0.35</v>
      </c>
      <c r="T187" s="10">
        <v>0.18</v>
      </c>
      <c r="U187" s="10">
        <v>0.22</v>
      </c>
      <c r="V187" s="10">
        <v>0.19</v>
      </c>
      <c r="W187" s="10">
        <v>0.31</v>
      </c>
      <c r="X187" s="10">
        <v>0.4</v>
      </c>
      <c r="Y187" s="10">
        <v>0.56999999999999995</v>
      </c>
      <c r="Z187" s="10">
        <v>0.67</v>
      </c>
      <c r="AA187" s="10">
        <v>0.5</v>
      </c>
      <c r="AB187" s="10">
        <v>0.5</v>
      </c>
      <c r="AC187" s="10">
        <v>0.28999999999999998</v>
      </c>
      <c r="AD187" s="10">
        <v>0.19</v>
      </c>
    </row>
    <row r="188" spans="18:30" x14ac:dyDescent="0.25">
      <c r="R188" s="9" t="s">
        <v>0</v>
      </c>
      <c r="S188" s="10">
        <v>0.33</v>
      </c>
      <c r="T188" s="10">
        <v>0.3</v>
      </c>
      <c r="U188" s="10">
        <v>0.3</v>
      </c>
      <c r="V188" s="10">
        <v>0.27</v>
      </c>
      <c r="W188" s="10">
        <v>0.28000000000000003</v>
      </c>
      <c r="X188" s="10">
        <v>0.28999999999999998</v>
      </c>
      <c r="Y188" s="10">
        <v>0.33</v>
      </c>
      <c r="Z188" s="10">
        <v>0.33</v>
      </c>
      <c r="AA188" s="10">
        <v>0.3</v>
      </c>
      <c r="AB188" s="10">
        <v>0.3</v>
      </c>
      <c r="AC188" s="10">
        <v>0.3</v>
      </c>
      <c r="AD188" s="10">
        <v>0.28000000000000003</v>
      </c>
    </row>
  </sheetData>
  <mergeCells count="2">
    <mergeCell ref="G3:L3"/>
    <mergeCell ref="D3:E3"/>
  </mergeCells>
  <dataValidations count="2">
    <dataValidation type="list" allowBlank="1" showInputMessage="1" showErrorMessage="1" sqref="D3">
      <formula1>$R$6:$R$18</formula1>
    </dataValidation>
    <dataValidation type="list" allowBlank="1" showInputMessage="1" showErrorMessage="1" sqref="G3">
      <formula1>$AH$6:$AH$16</formula1>
    </dataValidation>
  </dataValidations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Results Tab</vt:lpstr>
      <vt:lpstr>Results</vt:lpstr>
      <vt:lpstr>Results!Print_Area</vt:lpstr>
      <vt:lpstr>'Results Tab'!Print_Area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Kerr</dc:creator>
  <cp:lastModifiedBy>Zachary Race</cp:lastModifiedBy>
  <cp:lastPrinted>2016-05-25T20:38:42Z</cp:lastPrinted>
  <dcterms:created xsi:type="dcterms:W3CDTF">2016-05-09T22:19:41Z</dcterms:created>
  <dcterms:modified xsi:type="dcterms:W3CDTF">2019-06-12T18:33:55Z</dcterms:modified>
</cp:coreProperties>
</file>