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6" i="2" l="1"/>
  <c r="BT15" i="2"/>
  <c r="BT14" i="2"/>
  <c r="BT13" i="2"/>
  <c r="BT12" i="2"/>
  <c r="BT11" i="2"/>
  <c r="BT10" i="2"/>
  <c r="BT9" i="2"/>
  <c r="BT8" i="2"/>
  <c r="BT7" i="2"/>
  <c r="BT6" i="2"/>
  <c r="BS16" i="2" l="1"/>
  <c r="BS15" i="2"/>
  <c r="BS14" i="2"/>
  <c r="BS13" i="2"/>
  <c r="BS12" i="2"/>
  <c r="BS11" i="2"/>
  <c r="BS10" i="2"/>
  <c r="BS9" i="2"/>
  <c r="BS8" i="2"/>
  <c r="BS7" i="2"/>
  <c r="BS6" i="2"/>
  <c r="BS19" i="2" l="1"/>
  <c r="BR16" i="2"/>
  <c r="BR15" i="2"/>
  <c r="BR14" i="2"/>
  <c r="BR13" i="2"/>
  <c r="BR12" i="2"/>
  <c r="BR11" i="2"/>
  <c r="BR10" i="2"/>
  <c r="BR9" i="2"/>
  <c r="BR8" i="2"/>
  <c r="BR7" i="2"/>
  <c r="BR6" i="2"/>
  <c r="BR19" i="2" l="1"/>
  <c r="BQ7" i="2" l="1"/>
  <c r="BQ16" i="2"/>
  <c r="BQ15" i="2"/>
  <c r="BQ14" i="2"/>
  <c r="BQ13" i="2"/>
  <c r="BQ12" i="2"/>
  <c r="BQ11" i="2"/>
  <c r="BQ10" i="2"/>
  <c r="BQ9" i="2"/>
  <c r="BQ8" i="2"/>
  <c r="BQ6" i="2"/>
  <c r="BQ19" i="2" l="1"/>
  <c r="BJ6" i="2"/>
  <c r="BP16" i="2" l="1"/>
  <c r="BP15" i="2"/>
  <c r="BP14" i="2"/>
  <c r="BP13" i="2"/>
  <c r="BP12" i="2"/>
  <c r="BP11" i="2"/>
  <c r="BP10" i="2"/>
  <c r="BP9" i="2"/>
  <c r="BP8" i="2"/>
  <c r="BP7" i="2"/>
  <c r="BP6" i="2"/>
  <c r="BO16" i="2"/>
  <c r="BO15" i="2"/>
  <c r="BO14" i="2"/>
  <c r="BO13" i="2"/>
  <c r="BO12" i="2"/>
  <c r="BO11" i="2"/>
  <c r="BO10" i="2"/>
  <c r="BO9" i="2"/>
  <c r="BO8" i="2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U6" i="2"/>
  <c r="BU7" i="2"/>
  <c r="BU8" i="2"/>
  <c r="BU9" i="2"/>
  <c r="BU10" i="2"/>
  <c r="BU11" i="2"/>
  <c r="BU12" i="2"/>
  <c r="BU13" i="2"/>
  <c r="BU14" i="2"/>
  <c r="BU15" i="2"/>
  <c r="BU16" i="2"/>
  <c r="BK6" i="2"/>
  <c r="BJ8" i="2"/>
  <c r="BL19" i="2" l="1"/>
  <c r="BP19" i="2"/>
  <c r="BO19" i="2"/>
  <c r="BU19" i="2"/>
  <c r="BT19" i="2"/>
  <c r="BN19" i="2"/>
  <c r="BK16" i="2"/>
  <c r="BK15" i="2"/>
  <c r="BK14" i="2"/>
  <c r="BK13" i="2"/>
  <c r="BK12" i="2"/>
  <c r="BK11" i="2"/>
  <c r="BK10" i="2"/>
  <c r="BK9" i="2"/>
  <c r="BK8" i="2"/>
  <c r="BK7" i="2"/>
  <c r="BJ16" i="2"/>
  <c r="BJ15" i="2"/>
  <c r="BJ14" i="2"/>
  <c r="BJ13" i="2"/>
  <c r="BJ12" i="2"/>
  <c r="BJ11" i="2"/>
  <c r="BJ10" i="2"/>
  <c r="BJ9" i="2"/>
  <c r="BJ7" i="2"/>
  <c r="BI6" i="2"/>
  <c r="BE6" i="2"/>
  <c r="AX6" i="2"/>
  <c r="BF6" i="2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C19" i="2" s="1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J19" i="2" l="1"/>
  <c r="BF19" i="2"/>
  <c r="BK19" i="2"/>
  <c r="BH19" i="2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<sst xmlns="http://schemas.openxmlformats.org/spreadsheetml/2006/main" count="379" uniqueCount="39">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</sst>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9" fontId="10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Tab'!$BC$5:$BT$5</c:f>
              <c:numCache>
                <c:formatCode>[$-409]mmm\-yy;@</c:formatCode>
                <c:ptCount val="1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</c:numCache>
            </c:numRef>
          </c:cat>
          <c:val>
            <c:numRef>
              <c:f>'Results Tab'!$BC$19:$BT$19</c:f>
              <c:numCache>
                <c:formatCode>0%</c:formatCode>
                <c:ptCount val="11"/>
                <c:pt idx="0">
                  <c:v>0.31216931216931215</c:v>
                </c:pt>
                <c:pt idx="1">
                  <c:v>0.28169014084507044</c:v>
                </c:pt>
                <c:pt idx="2">
                  <c:v>0.30188679245283018</c:v>
                </c:pt>
                <c:pt idx="3">
                  <c:v>0.28185328185328185</c:v>
                </c:pt>
                <c:pt idx="4">
                  <c:v>0.26162790697674421</c:v>
                </c:pt>
                <c:pt idx="5">
                  <c:v>0.31944444444444442</c:v>
                </c:pt>
                <c:pt idx="6">
                  <c:v>0.45833333333333331</c:v>
                </c:pt>
                <c:pt idx="7">
                  <c:v>0.44117647058823528</c:v>
                </c:pt>
                <c:pt idx="8">
                  <c:v>0.52941176470588236</c:v>
                </c:pt>
                <c:pt idx="9">
                  <c:v>0.45</c:v>
                </c:pt>
                <c:pt idx="10">
                  <c:v>0.35294117647058826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5384"/>
        <c:axId val="186677736"/>
      </c:lineChart>
      <c:dateAx>
        <c:axId val="186675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77736"/>
        <c:crosses val="autoZero"/>
        <c:auto val="1"/>
        <c:lblOffset val="100"/>
        <c:baseTimeUnit val="months"/>
      </c:dateAx>
      <c:valAx>
        <c:axId val="18667773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8667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8128"/>
        <c:axId val="186678520"/>
      </c:lineChart>
      <c:dateAx>
        <c:axId val="1866781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86678520"/>
        <c:crosses val="autoZero"/>
        <c:auto val="1"/>
        <c:lblOffset val="100"/>
        <c:baseTimeUnit val="months"/>
      </c:dateAx>
      <c:valAx>
        <c:axId val="1866785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8667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FPHC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5"/>
    <col min="22" max="22" width="9.7109375" style="15" hidden="1" customWidth="1"/>
    <col min="23" max="26" width="9.140625" style="15" hidden="1" customWidth="1"/>
    <col min="27" max="33" width="0" style="15" hidden="1" customWidth="1"/>
    <col min="34" max="38" width="9.140625" style="15"/>
    <col min="39" max="45" width="9.140625" style="15" customWidth="1"/>
    <col min="46" max="47" width="9.140625" style="15"/>
    <col min="48" max="48" width="15.140625" style="15" bestFit="1" customWidth="1"/>
    <col min="49" max="49" width="9.140625" style="15"/>
    <col min="50" max="54" width="9.140625" style="15" hidden="1" customWidth="1"/>
    <col min="55" max="61" width="0" style="15" hidden="1" customWidth="1"/>
    <col min="62" max="73" width="9.140625" style="15"/>
    <col min="74" max="75" width="9.140625" style="13"/>
    <col min="76" max="16384" width="9.140625" style="2"/>
  </cols>
  <sheetData>
    <row r="3" spans="4:73" ht="18.75" x14ac:dyDescent="0.3">
      <c r="D3" s="21" t="s">
        <v>7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73" x14ac:dyDescent="0.25">
      <c r="U4" s="15" t="s">
        <v>23</v>
      </c>
    </row>
    <row r="5" spans="4:73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/>
      <c r="AX5" s="16">
        <v>43101</v>
      </c>
      <c r="AY5" s="16">
        <v>43132</v>
      </c>
      <c r="AZ5" s="16">
        <v>43160</v>
      </c>
      <c r="BA5" s="16">
        <v>43191</v>
      </c>
      <c r="BB5" s="16">
        <v>43221</v>
      </c>
      <c r="BC5" s="16">
        <v>43252</v>
      </c>
      <c r="BD5" s="16">
        <v>43282</v>
      </c>
      <c r="BE5" s="16">
        <v>43313</v>
      </c>
      <c r="BF5" s="16">
        <v>43344</v>
      </c>
      <c r="BG5" s="16">
        <v>43374</v>
      </c>
      <c r="BH5" s="16">
        <v>43405</v>
      </c>
      <c r="BI5" s="16">
        <v>43435</v>
      </c>
      <c r="BJ5" s="16">
        <v>43466</v>
      </c>
      <c r="BK5" s="16">
        <v>43497</v>
      </c>
      <c r="BL5" s="16">
        <v>43525</v>
      </c>
      <c r="BM5" s="16">
        <v>43556</v>
      </c>
      <c r="BN5" s="16">
        <v>43586</v>
      </c>
      <c r="BO5" s="16">
        <v>43617</v>
      </c>
      <c r="BP5" s="16">
        <v>43647</v>
      </c>
      <c r="BQ5" s="16">
        <v>43678</v>
      </c>
      <c r="BR5" s="16">
        <v>43709</v>
      </c>
      <c r="BS5" s="16">
        <v>43739</v>
      </c>
      <c r="BT5" s="16">
        <v>43770</v>
      </c>
      <c r="BU5" s="16">
        <v>43800</v>
      </c>
    </row>
    <row r="6" spans="4:73" x14ac:dyDescent="0.25">
      <c r="U6" s="15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>
        <v>0.46639089968976216</v>
      </c>
      <c r="AS6" s="18"/>
      <c r="AW6" s="15" t="s">
        <v>23</v>
      </c>
      <c r="AX6" s="17">
        <f>VLOOKUP($D$3,$U$6:$AG$18,2,FALSE)</f>
        <v>0</v>
      </c>
      <c r="AY6" s="17">
        <f>VLOOKUP($D$3,$U$6:$AG$18,3,FALSE)</f>
        <v>0</v>
      </c>
      <c r="AZ6" s="17">
        <f>VLOOKUP($D$3,$U$6:$AG$18,4,FALSE)</f>
        <v>0</v>
      </c>
      <c r="BA6" s="17">
        <f>VLOOKUP($D$3,$U$6:$AG$18,5,FALSE)</f>
        <v>0</v>
      </c>
      <c r="BB6" s="17">
        <f>VLOOKUP($D$3,$U$6:$AG$18,6,FALSE)</f>
        <v>0</v>
      </c>
      <c r="BC6" s="17">
        <f>VLOOKUP($D$3,$U$6:$AG$18,7,FALSE)</f>
        <v>0.55000000000000004</v>
      </c>
      <c r="BD6" s="17">
        <f>VLOOKUP($D$3,$U$6:$AG$18,8,FALSE)</f>
        <v>0.53</v>
      </c>
      <c r="BE6" s="17">
        <f>VLOOKUP($D$3,$U$6:$AG$18,9,FALSE)</f>
        <v>0.44</v>
      </c>
      <c r="BF6" s="17">
        <f>VLOOKUP($D$3,$U$6:$AG$18,10,FALSE)</f>
        <v>0.43</v>
      </c>
      <c r="BG6" s="17">
        <f>VLOOKUP($D$3,$U$6:$AG$18,11,FALSE)</f>
        <v>0.49</v>
      </c>
      <c r="BH6" s="17">
        <f>VLOOKUP($D$3,$U$6:$AG$18,12,FALSE)</f>
        <v>0.54</v>
      </c>
      <c r="BI6" s="17">
        <f>VLOOKUP($D$3,$U$6:$AI$18,13,FALSE)</f>
        <v>0.43678160919540232</v>
      </c>
      <c r="BJ6" s="17">
        <f>VLOOKUP($D$3,$U$6:$AI$18,14,FALSE)</f>
        <v>0.31216931216931215</v>
      </c>
      <c r="BK6" s="17">
        <f>VLOOKUP($D$3,$U$6:$AK$18,15,FALSE)</f>
        <v>0.28169014084507044</v>
      </c>
      <c r="BL6" s="17">
        <f>VLOOKUP($D$3,$U$6:$AS$18,16,FALSE)</f>
        <v>0.30188679245283018</v>
      </c>
      <c r="BM6" s="17">
        <f>VLOOKUP($D$3,$U$6:$AS$18,17,FALSE)</f>
        <v>0.28185328185328185</v>
      </c>
      <c r="BN6" s="17">
        <f>VLOOKUP($D$3,$U$6:$AS$18,18,FALSE)</f>
        <v>0.26162790697674421</v>
      </c>
      <c r="BO6" s="17">
        <f>VLOOKUP($D$3,$U$6:$AS$18,19,FALSE)</f>
        <v>0.31944444444444442</v>
      </c>
      <c r="BP6" s="17">
        <f>VLOOKUP($D$3,$U$6:$AS$18,20,FALSE)</f>
        <v>0.45833333333333331</v>
      </c>
      <c r="BQ6" s="17">
        <f>VLOOKUP($D$3,$U$6:$AS$18,21,FALSE)</f>
        <v>0.44117647058823528</v>
      </c>
      <c r="BR6" s="17">
        <f>VLOOKUP($D$3,$U$6:$AS$18,22,FALSE)</f>
        <v>0.52941176470588236</v>
      </c>
      <c r="BS6" s="17">
        <f>VLOOKUP($D$3,$U$6:$AS$18,23,FALSE)</f>
        <v>0.45</v>
      </c>
      <c r="BT6" s="17">
        <f>VLOOKUP($D$3,$U$6:$AS$18,24,FALSE)</f>
        <v>0.35294117647058826</v>
      </c>
      <c r="BU6" s="17">
        <f>VLOOKUP($D$3,$U$6:$AS$18,15,FALSE)</f>
        <v>0.28169014084507044</v>
      </c>
    </row>
    <row r="7" spans="4:73" x14ac:dyDescent="0.25">
      <c r="U7" s="15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>
        <v>0.41123188405797101</v>
      </c>
      <c r="AS7" s="18"/>
      <c r="AW7" s="15" t="s">
        <v>22</v>
      </c>
      <c r="AX7" s="17">
        <f>VLOOKUP($D$3,$U$23:$AG$35,2,FALSE)</f>
        <v>0</v>
      </c>
      <c r="AY7" s="17">
        <f>VLOOKUP($D$3,$U$23:$AG$35,3,FALSE)</f>
        <v>0</v>
      </c>
      <c r="AZ7" s="17">
        <f>VLOOKUP($D$3,$U$23:$AG$35,4,FALSE)</f>
        <v>0</v>
      </c>
      <c r="BA7" s="17">
        <f>VLOOKUP($D$3,$U$23:$AG$35,5,FALSE)</f>
        <v>0</v>
      </c>
      <c r="BB7" s="17">
        <f>VLOOKUP($D$3,$U$23:$AG$35,6,FALSE)</f>
        <v>0</v>
      </c>
      <c r="BC7" s="17">
        <f>VLOOKUP($D$3,$U$23:$AG$35,7,FALSE)</f>
        <v>0.8</v>
      </c>
      <c r="BD7" s="17">
        <f>VLOOKUP($D$3,$U$23:$AG$35,8,FALSE)</f>
        <v>0.4</v>
      </c>
      <c r="BE7" s="17">
        <f>VLOOKUP($D$3,$U$23:$AG$35,9,FALSE)</f>
        <v>0.7</v>
      </c>
      <c r="BF7" s="17">
        <f>VLOOKUP($D$3,$U$23:$AG$35,10,FALSE)</f>
        <v>0.57999999999999996</v>
      </c>
      <c r="BG7" s="17">
        <f>VLOOKUP($D$3,$U$23:$AG$35,11,FALSE)</f>
        <v>0.55000000000000004</v>
      </c>
      <c r="BH7" s="17">
        <f>VLOOKUP($D$3,$U$23:$AG$35,12,FALSE)</f>
        <v>0.59</v>
      </c>
      <c r="BI7" s="17">
        <f>VLOOKUP($D$3,$U$23:$AG$35,13,FALSE)</f>
        <v>0.61290322580645162</v>
      </c>
      <c r="BJ7" s="17">
        <f>VLOOKUP($D$3,$U$23:$AK$35,14,FALSE)</f>
        <v>0.61764705882352944</v>
      </c>
      <c r="BK7" s="17">
        <f>VLOOKUP($D$3,$U$23:$AK$35,15,FALSE)</f>
        <v>0.4</v>
      </c>
      <c r="BL7" s="17">
        <f>VLOOKUP($D$3,$U$23:$AS$35,16,FALSE)</f>
        <v>0.54</v>
      </c>
      <c r="BM7" s="17">
        <f>VLOOKUP($D$3,$U$23:$AS$35,17,FALSE)</f>
        <v>0.51020408163265307</v>
      </c>
      <c r="BN7" s="17">
        <f>VLOOKUP($D$3,$U$23:$AS$35,18,FALSE)</f>
        <v>0.45833333333333331</v>
      </c>
      <c r="BO7" s="17">
        <f>VLOOKUP($D$3,$U$23:$AS$35,19,FALSE)</f>
        <v>0.5</v>
      </c>
      <c r="BP7" s="17">
        <f>VLOOKUP($D$3,$U$23:$AS$35,20,FALSE)</f>
        <v>1</v>
      </c>
      <c r="BQ7" s="17">
        <f>VLOOKUP($D$3,$U$23:$AS$35,21,FALSE)</f>
        <v>0.33333333333333331</v>
      </c>
      <c r="BR7" s="17">
        <f>VLOOKUP($D$3,$U$23:$AS$35,22,FALSE)</f>
        <v>0.66666666666666663</v>
      </c>
      <c r="BS7" s="17">
        <f>VLOOKUP($D$3,$U$23:$AS$35,23,FALSE)</f>
        <v>0.6</v>
      </c>
      <c r="BT7" s="17">
        <f>VLOOKUP($D$3,$U$23:$AS$35,24,FALSE)</f>
        <v>0</v>
      </c>
      <c r="BU7" s="17">
        <f>VLOOKUP($D$3,$U$23:$AS$35,15,FALSE)</f>
        <v>0.4</v>
      </c>
    </row>
    <row r="8" spans="4:73" x14ac:dyDescent="0.25">
      <c r="U8" s="15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>
        <v>0.18960244648318042</v>
      </c>
      <c r="AS8" s="18"/>
      <c r="AW8" s="15" t="s">
        <v>21</v>
      </c>
      <c r="AX8" s="17">
        <f>VLOOKUP($D$3,$U$40:$AG$52,2,FALSE)</f>
        <v>0</v>
      </c>
      <c r="AY8" s="17">
        <f>VLOOKUP($D$3,$U$40:$AG$52,3,FALSE)</f>
        <v>0</v>
      </c>
      <c r="AZ8" s="17">
        <f>VLOOKUP($D$3,$U$40:$AG$52,4,FALSE)</f>
        <v>0</v>
      </c>
      <c r="BA8" s="17">
        <f>VLOOKUP($D$3,$U$40:$AG$52,5,FALSE)</f>
        <v>0</v>
      </c>
      <c r="BB8" s="17">
        <f>VLOOKUP($D$3,$U$40:$AG$52,6,FALSE)</f>
        <v>0</v>
      </c>
      <c r="BC8" s="17">
        <f>VLOOKUP($D$3,$U$40:$AG$52,7,FALSE)</f>
        <v>0.4</v>
      </c>
      <c r="BD8" s="17">
        <f>VLOOKUP($D$3,$U$40:$AG$52,8,FALSE)</f>
        <v>0.45</v>
      </c>
      <c r="BE8" s="17">
        <f>VLOOKUP($D$3,$U$40:$AG$52,9,FALSE)</f>
        <v>0.53</v>
      </c>
      <c r="BF8" s="17">
        <f>VLOOKUP($D$3,$U$40:$AG$52,10,FALSE)</f>
        <v>0.59</v>
      </c>
      <c r="BG8" s="17">
        <f>VLOOKUP($D$3,$U$40:$AG$52,11,FALSE)</f>
        <v>0.45</v>
      </c>
      <c r="BH8" s="17">
        <f>VLOOKUP($D$3,$U$40:$AG$52,12,FALSE)</f>
        <v>0.46</v>
      </c>
      <c r="BI8" s="17">
        <f>VLOOKUP($D$3,$U$40:$AG$52,13,FALSE)</f>
        <v>0.41176470588235292</v>
      </c>
      <c r="BJ8" s="17">
        <f>VLOOKUP($D$3,$U$40:$AK$52,14,FALSE)</f>
        <v>0.32758620689655171</v>
      </c>
      <c r="BK8" s="17">
        <f>VLOOKUP($D$3,$U$40:$AK$52,15,FALSE)</f>
        <v>0.265625</v>
      </c>
      <c r="BL8" s="17">
        <f>VLOOKUP($D$3,$U$40:$AS$52,16,FALSE)</f>
        <v>0.34246575342465752</v>
      </c>
      <c r="BM8" s="17">
        <f>VLOOKUP($D$3,$U$40:$AS$52,17,FALSE)</f>
        <v>0.4157303370786517</v>
      </c>
      <c r="BN8" s="17">
        <f>VLOOKUP($D$3,$U$40:$AS$52,18,FALSE)</f>
        <v>0.31746031746031744</v>
      </c>
      <c r="BO8" s="17">
        <f>VLOOKUP($D$3,$U$40:$AS$52,19,FALSE)</f>
        <v>0.38461538461538464</v>
      </c>
      <c r="BP8" s="17">
        <f>VLOOKUP($D$3,$U$40:$AS$52,20,FALSE)</f>
        <v>0.61538461538461542</v>
      </c>
      <c r="BQ8" s="17">
        <f>VLOOKUP($D$3,$U$40:$AS$52,21,FALSE)</f>
        <v>0.33333333333333331</v>
      </c>
      <c r="BR8" s="17">
        <f>VLOOKUP($D$3,$U$40:$AS$52,22,FALSE)</f>
        <v>0.33333333333333331</v>
      </c>
      <c r="BS8" s="17">
        <f>VLOOKUP($D$3,$U$40:$AS$52,23,FALSE)</f>
        <v>0.5</v>
      </c>
      <c r="BT8" s="17">
        <f>VLOOKUP($D$3,$U$40:$AS$52,24,FALSE)</f>
        <v>0.4</v>
      </c>
      <c r="BU8" s="17">
        <f>VLOOKUP($D$3,$U$40:$AS$52,15,FALSE)</f>
        <v>0.265625</v>
      </c>
    </row>
    <row r="9" spans="4:73" x14ac:dyDescent="0.25">
      <c r="U9" s="15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>
        <v>0.32804232804232802</v>
      </c>
      <c r="AS9" s="18"/>
      <c r="AW9" s="15" t="s">
        <v>20</v>
      </c>
      <c r="AX9" s="17">
        <f>VLOOKUP($D$3,$U$57:$AG$69,2,FALSE)</f>
        <v>0</v>
      </c>
      <c r="AY9" s="17">
        <f>VLOOKUP($D$3,$U$57:$AG$69,3,FALSE)</f>
        <v>0</v>
      </c>
      <c r="AZ9" s="17">
        <f>VLOOKUP($D$3,$U$57:$AG$69,4,FALSE)</f>
        <v>0</v>
      </c>
      <c r="BA9" s="17">
        <f>VLOOKUP($D$3,$U$57:$AG$69,5,FALSE)</f>
        <v>0</v>
      </c>
      <c r="BB9" s="17">
        <f>VLOOKUP($D$3,$U$57:$AG$69,6,FALSE)</f>
        <v>0</v>
      </c>
      <c r="BC9" s="17">
        <f>VLOOKUP($D$3,$U$57:$AG$69,7,FALSE)</f>
        <v>0.41</v>
      </c>
      <c r="BD9" s="17">
        <f>VLOOKUP($D$3,$U$57:$AG$69,8,FALSE)</f>
        <v>0.54</v>
      </c>
      <c r="BE9" s="17">
        <f>VLOOKUP($D$3,$U$57:$AG$69,9,FALSE)</f>
        <v>0.45</v>
      </c>
      <c r="BF9" s="17">
        <f>VLOOKUP($D$3,$U$57:$AG$69,10,FALSE)</f>
        <v>0.38</v>
      </c>
      <c r="BG9" s="17">
        <f>VLOOKUP($D$3,$U$57:$AG$69,11,FALSE)</f>
        <v>0.48</v>
      </c>
      <c r="BH9" s="17">
        <f>VLOOKUP($D$3,$U$57:$AG$69,12,FALSE)</f>
        <v>0.25</v>
      </c>
      <c r="BI9" s="17">
        <f>VLOOKUP($D$3,$U$57:$AG$69,13,FALSE)</f>
        <v>0.36231884057971014</v>
      </c>
      <c r="BJ9" s="17">
        <f>VLOOKUP($D$3,$U$57:$AK$69,14,FALSE)</f>
        <v>0.33333333333333331</v>
      </c>
      <c r="BK9" s="17">
        <f>VLOOKUP($D$3,$U$57:$AK$69,15,FALSE)</f>
        <v>0.28048780487804881</v>
      </c>
      <c r="BL9" s="17">
        <f>VLOOKUP($D$3,$U$57:$AS$69,16,FALSE)</f>
        <v>0.29599999999999999</v>
      </c>
      <c r="BM9" s="17">
        <f>VLOOKUP($D$3,$U$57:$AS$69,17,FALSE)</f>
        <v>0.27586206896551724</v>
      </c>
      <c r="BN9" s="17">
        <f>VLOOKUP($D$3,$U$57:$AS$69,18,FALSE)</f>
        <v>0.29487179487179488</v>
      </c>
      <c r="BO9" s="17">
        <f>VLOOKUP($D$3,$U$57:$AS$69,19,FALSE)</f>
        <v>0.24324324324324326</v>
      </c>
      <c r="BP9" s="17">
        <f>VLOOKUP($D$3,$U$57:$AS$69,20,FALSE)</f>
        <v>0.27272727272727271</v>
      </c>
      <c r="BQ9" s="17">
        <f>VLOOKUP($D$3,$U$57:$AS$69,21,FALSE)</f>
        <v>0.5</v>
      </c>
      <c r="BR9" s="17">
        <f>VLOOKUP($D$3,$U$57:$AS$69,22,FALSE)</f>
        <v>0.27272727272727271</v>
      </c>
      <c r="BS9" s="17">
        <f>VLOOKUP($D$3,$U$57:$AS$69,23,FALSE)</f>
        <v>0.25</v>
      </c>
      <c r="BT9" s="17">
        <f>VLOOKUP($D$3,$U$57:$AS$69,24,FALSE)</f>
        <v>0.66666666666666663</v>
      </c>
      <c r="BU9" s="17">
        <f>VLOOKUP($D$3,$U$57:$AS$69,15,FALSE)</f>
        <v>0.28048780487804881</v>
      </c>
    </row>
    <row r="10" spans="4:73" x14ac:dyDescent="0.25">
      <c r="U10" s="15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>
        <v>0.38445807770961143</v>
      </c>
      <c r="AS10" s="18"/>
      <c r="AW10" s="15" t="s">
        <v>19</v>
      </c>
      <c r="AX10" s="17">
        <f>VLOOKUP($D$3,$U$74:$AG$86,2,FALSE)</f>
        <v>0</v>
      </c>
      <c r="AY10" s="17">
        <f>VLOOKUP($D$3,$U$74:$AG$86,3,FALSE)</f>
        <v>0</v>
      </c>
      <c r="AZ10" s="17">
        <f>VLOOKUP($D$3,$U$74:$AG$86,4,FALSE)</f>
        <v>0</v>
      </c>
      <c r="BA10" s="17">
        <f>VLOOKUP($D$3,$U$74:$AG$86,5,FALSE)</f>
        <v>0</v>
      </c>
      <c r="BB10" s="17">
        <f>VLOOKUP($D$3,$U$74:$AG$86,6,FALSE)</f>
        <v>0</v>
      </c>
      <c r="BC10" s="17">
        <f>VLOOKUP($D$3,$U$74:$AG$86,7,FALSE)</f>
        <v>0.15</v>
      </c>
      <c r="BD10" s="17">
        <f>VLOOKUP($D$3,$U$74:$AG$86,8,FALSE)</f>
        <v>0.19</v>
      </c>
      <c r="BE10" s="17">
        <f>VLOOKUP($D$3,$U$74:$AG$86,9,FALSE)</f>
        <v>0.14000000000000001</v>
      </c>
      <c r="BF10" s="17">
        <f>VLOOKUP($D$3,$U$74:$AG$86,10,FALSE)</f>
        <v>0.17</v>
      </c>
      <c r="BG10" s="17">
        <f>VLOOKUP($D$3,$U$74:$AG$86,11,FALSE)</f>
        <v>0.22</v>
      </c>
      <c r="BH10" s="17">
        <f>VLOOKUP($D$3,$U$74:$AG$86,12,FALSE)</f>
        <v>0.17</v>
      </c>
      <c r="BI10" s="17">
        <f>VLOOKUP($D$3,$U$74:$AG$86,13,FALSE)</f>
        <v>0.12643678160919541</v>
      </c>
      <c r="BJ10" s="17">
        <f>VLOOKUP($D$3,$U$74:$AK$86,14,FALSE)</f>
        <v>0.16402116402116401</v>
      </c>
      <c r="BK10" s="17">
        <f>VLOOKUP($D$3,$U$74:$AK$86,15,FALSE)</f>
        <v>0.17840375586854459</v>
      </c>
      <c r="BL10" s="17">
        <f>VLOOKUP($D$3,$U$74:$AS$86,16,FALSE)</f>
        <v>0.12452830188679245</v>
      </c>
      <c r="BM10" s="17">
        <f>VLOOKUP($D$3,$U$74:$AS$86,17,FALSE)</f>
        <v>0.16216216216216217</v>
      </c>
      <c r="BN10" s="17">
        <f>VLOOKUP($D$3,$U$74:$AS$86,18,FALSE)</f>
        <v>0.22674418604651161</v>
      </c>
      <c r="BO10" s="17">
        <f>VLOOKUP($D$3,$U$74:$AS$86,19,FALSE)</f>
        <v>0.34722222222222221</v>
      </c>
      <c r="BP10" s="17">
        <f>VLOOKUP($D$3,$U$74:$AS$86,20,FALSE)</f>
        <v>0.125</v>
      </c>
      <c r="BQ10" s="17">
        <f>VLOOKUP($D$3,$U$74:$AS$86,21,FALSE)</f>
        <v>0.26470588235294118</v>
      </c>
      <c r="BR10" s="17">
        <f>VLOOKUP($D$3,$U$74:$AS$86,22,FALSE)</f>
        <v>0.11764705882352941</v>
      </c>
      <c r="BS10" s="17">
        <f>VLOOKUP($D$3,$U$74:$AS$86,23,FALSE)</f>
        <v>0.125</v>
      </c>
      <c r="BT10" s="17">
        <f>VLOOKUP($D$3,$U$74:$AS$86,24,FALSE)</f>
        <v>0.11764705882352941</v>
      </c>
      <c r="BU10" s="17">
        <f>VLOOKUP($D$3,$U$74:$AS$86,15,FALSE)</f>
        <v>0.17840375586854459</v>
      </c>
    </row>
    <row r="11" spans="4:73" x14ac:dyDescent="0.25">
      <c r="U11" s="15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>
        <v>0.35294117647058826</v>
      </c>
      <c r="AS11" s="18"/>
      <c r="AW11" s="15" t="s">
        <v>18</v>
      </c>
      <c r="AX11" s="17">
        <f>VLOOKUP($D$3,$U$91:$AG$103,2,FALSE)</f>
        <v>0</v>
      </c>
      <c r="AY11" s="17">
        <f>VLOOKUP($D$3,$U$91:$AG$103,3,FALSE)</f>
        <v>0</v>
      </c>
      <c r="AZ11" s="17">
        <f>VLOOKUP($D$3,$U$91:$AG$103,4,FALSE)</f>
        <v>0</v>
      </c>
      <c r="BA11" s="17">
        <f>VLOOKUP($D$3,$U$91:$AG$103,5,FALSE)</f>
        <v>0</v>
      </c>
      <c r="BB11" s="17">
        <f>VLOOKUP($D$3,$U$91:$AG$103,6,FALSE)</f>
        <v>0</v>
      </c>
      <c r="BC11" s="17">
        <f>VLOOKUP($D$3,$U$91:$AG$103,7,FALSE)</f>
        <v>0.19</v>
      </c>
      <c r="BD11" s="17">
        <f>VLOOKUP($D$3,$U$91:$AG$103,8,FALSE)</f>
        <v>0.3</v>
      </c>
      <c r="BE11" s="17">
        <f>VLOOKUP($D$3,$U$91:$AG$103,9,FALSE)</f>
        <v>0.13</v>
      </c>
      <c r="BF11" s="17">
        <f>VLOOKUP($D$3,$U$91:$AG$103,10,FALSE)</f>
        <v>0.27</v>
      </c>
      <c r="BG11" s="17">
        <f>VLOOKUP($D$3,$U$91:$AG$103,11,FALSE)</f>
        <v>0.5</v>
      </c>
      <c r="BH11" s="17">
        <f>VLOOKUP($D$3,$U$91:$AG$103,12,FALSE)</f>
        <v>0.25</v>
      </c>
      <c r="BI11" s="17">
        <f>VLOOKUP($D$3,$U$91:$AG$103,13,FALSE)</f>
        <v>0</v>
      </c>
      <c r="BJ11" s="17">
        <f>VLOOKUP($D$3,$U$91:$AK$103,14,FALSE)</f>
        <v>0</v>
      </c>
      <c r="BK11" s="17">
        <f>VLOOKUP($D$3,$U$91:$AK$103,15,FALSE)</f>
        <v>0</v>
      </c>
      <c r="BL11" s="17">
        <f>VLOOKUP($D$3,$U$91:$AS$103,16,FALSE)</f>
        <v>0</v>
      </c>
      <c r="BM11" s="17">
        <f>VLOOKUP($D$3,$U$91:$AS$103,17,FALSE)</f>
        <v>0</v>
      </c>
      <c r="BN11" s="17">
        <f>VLOOKUP($D$3,$U$91:$AS$103,18,FALSE)</f>
        <v>0</v>
      </c>
      <c r="BO11" s="17">
        <f>VLOOKUP($D$3,$U$91:$AS$103,19,FALSE)</f>
        <v>0</v>
      </c>
      <c r="BP11" s="17">
        <f>VLOOKUP($D$3,$U$91:$AS$103,20,FALSE)</f>
        <v>0</v>
      </c>
      <c r="BQ11" s="17">
        <f>VLOOKUP($D$3,$U$91:$AS$103,21,FALSE)</f>
        <v>0</v>
      </c>
      <c r="BR11" s="17">
        <f>VLOOKUP($D$3,$U$91:$AS$103,22,FALSE)</f>
        <v>0</v>
      </c>
      <c r="BS11" s="17">
        <f>VLOOKUP($D$3,$U$91:$AS$103,23,FALSE)</f>
        <v>0</v>
      </c>
      <c r="BT11" s="17">
        <f>VLOOKUP($D$3,$U$91:$AS$103,24,FALSE)</f>
        <v>0</v>
      </c>
      <c r="BU11" s="17">
        <f>VLOOKUP($D$3,$U$91:$AS$103,15,FALSE)</f>
        <v>0</v>
      </c>
    </row>
    <row r="12" spans="4:73" x14ac:dyDescent="0.25">
      <c r="U12" s="15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>
        <v>0.26291079812206575</v>
      </c>
      <c r="AS12" s="18"/>
      <c r="AW12" s="15" t="s">
        <v>17</v>
      </c>
      <c r="AX12" s="17">
        <f>VLOOKUP($D$3,$U$108:$AG$120,2,FALSE)</f>
        <v>0</v>
      </c>
      <c r="AY12" s="17">
        <f>VLOOKUP($D$3,$U$108:$AG$120,3,FALSE)</f>
        <v>0</v>
      </c>
      <c r="AZ12" s="17">
        <f>VLOOKUP($D$3,$U$108:$AG$120,4,FALSE)</f>
        <v>0</v>
      </c>
      <c r="BA12" s="17">
        <f>VLOOKUP($D$3,$U$108:$AG$120,5,FALSE)</f>
        <v>0</v>
      </c>
      <c r="BB12" s="17">
        <f>VLOOKUP($D$3,$U$108:$AG$120,6,FALSE)</f>
        <v>0</v>
      </c>
      <c r="BC12" s="17">
        <f>VLOOKUP($D$3,$U$108:$AG$120,7,FALSE)</f>
        <v>0</v>
      </c>
      <c r="BD12" s="17">
        <f>VLOOKUP($D$3,$U$108:$AG$120,8,FALSE)</f>
        <v>0</v>
      </c>
      <c r="BE12" s="17">
        <f>VLOOKUP($D$3,$U$108:$AG$120,9,FALSE)</f>
        <v>0</v>
      </c>
      <c r="BF12" s="17">
        <f>VLOOKUP($D$3,$U$108:$AG$120,10,FALSE)</f>
        <v>0</v>
      </c>
      <c r="BG12" s="17">
        <f>VLOOKUP($D$3,$U$108:$AG$120,11,FALSE)</f>
        <v>0</v>
      </c>
      <c r="BH12" s="17">
        <f>VLOOKUP($D$3,$U$108:$AG$120,12,FALSE)</f>
        <v>1</v>
      </c>
      <c r="BI12" s="17">
        <f>VLOOKUP($D$3,$U$108:$AG$120,13,FALSE)</f>
        <v>0</v>
      </c>
      <c r="BJ12" s="17">
        <f>VLOOKUP($D$3,$U$108:$AK$120,14,FALSE)</f>
        <v>0</v>
      </c>
      <c r="BK12" s="17">
        <f>VLOOKUP($D$3,$U$108:$AK$120,15,FALSE)</f>
        <v>0</v>
      </c>
      <c r="BL12" s="17">
        <f>VLOOKUP($D$3,$U$108:$AS$120,16,FALSE)</f>
        <v>1</v>
      </c>
      <c r="BM12" s="17">
        <f>VLOOKUP($D$3,$U$108:$AS$120,17,FALSE)</f>
        <v>1</v>
      </c>
      <c r="BN12" s="17">
        <f>VLOOKUP($D$3,$U$108:$AS$120,18,FALSE)</f>
        <v>1</v>
      </c>
      <c r="BO12" s="17">
        <f>VLOOKUP($D$3,$U$108:$AS$120,19,FALSE)</f>
        <v>0</v>
      </c>
      <c r="BP12" s="17">
        <f>VLOOKUP($D$3,$U$108:$AS$120,20,FALSE)</f>
        <v>0</v>
      </c>
      <c r="BQ12" s="17">
        <f>VLOOKUP($D$3,$U$108:$AS$120,21,FALSE)</f>
        <v>0</v>
      </c>
      <c r="BR12" s="17">
        <f>VLOOKUP($D$3,$U$108:$AS$120,22,FALSE)</f>
        <v>1</v>
      </c>
      <c r="BS12" s="17">
        <f>VLOOKUP($D$3,$U$108:$AS$120,23,FALSE)</f>
        <v>1</v>
      </c>
      <c r="BT12" s="17">
        <f>VLOOKUP($D$3,$U$108:$AS$120,24,FALSE)</f>
        <v>0</v>
      </c>
      <c r="BU12" s="17">
        <f>VLOOKUP($D$3,$U$108:$AS$120,15,FALSE)</f>
        <v>0</v>
      </c>
    </row>
    <row r="13" spans="4:73" x14ac:dyDescent="0.25">
      <c r="U13" s="15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>
        <v>0.4158131913150348</v>
      </c>
      <c r="AS13" s="18"/>
      <c r="AW13" s="15" t="s">
        <v>16</v>
      </c>
      <c r="AX13" s="17">
        <f>VLOOKUP($D$3,$U$125:$AG$137,2,FALSE)</f>
        <v>0</v>
      </c>
      <c r="AY13" s="17">
        <f>VLOOKUP($D$3,$U$125:$AG$137,3,FALSE)</f>
        <v>0</v>
      </c>
      <c r="AZ13" s="17">
        <f>VLOOKUP($D$3,$U$125:$AG$137,4,FALSE)</f>
        <v>0</v>
      </c>
      <c r="BA13" s="17">
        <f>VLOOKUP($D$3,$U$125:$AG$137,5,FALSE)</f>
        <v>0</v>
      </c>
      <c r="BB13" s="17">
        <f>VLOOKUP($D$3,$U$125:$AG$137,6,FALSE)</f>
        <v>0</v>
      </c>
      <c r="BC13" s="17">
        <f>VLOOKUP($D$3,$U$125:$AG$137,7,FALSE)</f>
        <v>0.83</v>
      </c>
      <c r="BD13" s="17">
        <f>VLOOKUP($D$3,$U$125:$AG$137,8,FALSE)</f>
        <v>0.36</v>
      </c>
      <c r="BE13" s="17">
        <f>VLOOKUP($D$3,$U$125:$AG$137,9,FALSE)</f>
        <v>0.52</v>
      </c>
      <c r="BF13" s="17">
        <f>VLOOKUP($D$3,$U$125:$AG$137,10,FALSE)</f>
        <v>0.42</v>
      </c>
      <c r="BG13" s="17">
        <f>VLOOKUP($D$3,$U$125:$AG$137,11,FALSE)</f>
        <v>0.28999999999999998</v>
      </c>
      <c r="BH13" s="17">
        <f>VLOOKUP($D$3,$U$125:$AG$137,12,FALSE)</f>
        <v>0.19</v>
      </c>
      <c r="BI13" s="17">
        <f>VLOOKUP($D$3,$U$125:$AG$137,13,FALSE)</f>
        <v>0.22</v>
      </c>
      <c r="BJ13" s="17">
        <f>VLOOKUP($D$3,$U$125:$AK$137,14,FALSE)</f>
        <v>0.17659137577002054</v>
      </c>
      <c r="BK13" s="17">
        <f>VLOOKUP($D$3,$U$125:$AK$137,15,FALSE)</f>
        <v>0.1195840554592721</v>
      </c>
      <c r="BL13" s="17">
        <f>VLOOKUP($D$3,$U$125:$AS$137,16,FALSE)</f>
        <v>0.19424460431654678</v>
      </c>
      <c r="BM13" s="17">
        <f>VLOOKUP($D$3,$U$125:$AS$137,17,FALSE)</f>
        <v>0.16666666666666666</v>
      </c>
      <c r="BN13" s="17">
        <f>VLOOKUP($D$3,$U$125:$AS$137,18,FALSE)</f>
        <v>0.12774193548387097</v>
      </c>
      <c r="BO13" s="17">
        <f>VLOOKUP($D$3,$U$125:$AS$137,19,FALSE)</f>
        <v>0.13106796116504854</v>
      </c>
      <c r="BP13" s="17">
        <f>VLOOKUP($D$3,$U$125:$AS$137,20,FALSE)</f>
        <v>0.14000000000000001</v>
      </c>
      <c r="BQ13" s="17">
        <f>VLOOKUP($D$3,$U$125:$AS$137,21,FALSE)</f>
        <v>0.11764705882352941</v>
      </c>
      <c r="BR13" s="17">
        <f>VLOOKUP($D$3,$U$125:$AS$137,22,FALSE)</f>
        <v>0.14537444933920704</v>
      </c>
      <c r="BS13" s="17">
        <f>VLOOKUP($D$3,$U$125:$AS$137,23,FALSE)</f>
        <v>0.15730337078651685</v>
      </c>
      <c r="BT13" s="17">
        <f>VLOOKUP($D$3,$U$125:$AS$137,24,FALSE)</f>
        <v>0.19166666666666668</v>
      </c>
      <c r="BU13" s="17">
        <f>VLOOKUP($D$3,$U$125:$AS$137,15,FALSE)</f>
        <v>0.1195840554592721</v>
      </c>
    </row>
    <row r="14" spans="4:73" x14ac:dyDescent="0.25">
      <c r="U14" s="15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>
        <v>0.37190082644628097</v>
      </c>
      <c r="AS14" s="18"/>
      <c r="AW14" s="15" t="s">
        <v>36</v>
      </c>
      <c r="AX14" s="17">
        <f>VLOOKUP($D$3,$U$142:$AG$154,2,FALSE)</f>
        <v>0</v>
      </c>
      <c r="AY14" s="17">
        <f>VLOOKUP($D$3,$U$142:$AG$154,3,FALSE)</f>
        <v>0</v>
      </c>
      <c r="AZ14" s="17">
        <f>VLOOKUP($D$3,$U$142:$AG$154,4,FALSE)</f>
        <v>0</v>
      </c>
      <c r="BA14" s="17">
        <f>VLOOKUP($D$3,$U$142:$AG$154,5,FALSE)</f>
        <v>0</v>
      </c>
      <c r="BB14" s="17">
        <f>VLOOKUP($D$3,$U$142:$AG$154,6,FALSE)</f>
        <v>0</v>
      </c>
      <c r="BC14" s="17">
        <f>VLOOKUP($D$3,$U$142:$AG$154,7,FALSE)</f>
        <v>1</v>
      </c>
      <c r="BD14" s="17">
        <f>VLOOKUP($D$3,$U$142:$AG$154,8,FALSE)</f>
        <v>0.94</v>
      </c>
      <c r="BE14" s="17">
        <f>VLOOKUP($D$3,$U$142:$AG$154,9,FALSE)</f>
        <v>1</v>
      </c>
      <c r="BF14" s="17">
        <f>VLOOKUP($D$3,$U$142:$AG$154,10,FALSE)</f>
        <v>1</v>
      </c>
      <c r="BG14" s="17">
        <f>VLOOKUP($D$3,$U$142:$AG$154,11,FALSE)</f>
        <v>0.99</v>
      </c>
      <c r="BH14" s="17">
        <f>VLOOKUP($D$3,$U$142:$AG$154,12,FALSE)</f>
        <v>0.98</v>
      </c>
      <c r="BI14" s="17">
        <f>VLOOKUP($D$3,$U$142:$AG$154,13,FALSE)</f>
        <v>0.97701149425287359</v>
      </c>
      <c r="BJ14" s="17">
        <f>VLOOKUP($D$3,$U$142:$AK$154,14,FALSE)</f>
        <v>0.69841269841269837</v>
      </c>
      <c r="BK14" s="17">
        <f>VLOOKUP($D$3,$U$142:$AK$154,15,FALSE)</f>
        <v>0.93427230046948362</v>
      </c>
      <c r="BL14" s="17">
        <f>VLOOKUP($D$3,$U$142:$AS$154,16,FALSE)</f>
        <v>0.42641509433962266</v>
      </c>
      <c r="BM14" s="17">
        <f>VLOOKUP($D$3,$U$142:$AS$154,17,FALSE)</f>
        <v>0.81467181467181471</v>
      </c>
      <c r="BN14" s="17">
        <f>VLOOKUP($D$3,$U$142:$AS$154,18,FALSE)</f>
        <v>0.53488372093023251</v>
      </c>
      <c r="BO14" s="17">
        <f>VLOOKUP($D$3,$U$142:$AS$154,19,FALSE)</f>
        <v>0.72222222222222221</v>
      </c>
      <c r="BP14" s="17">
        <f>VLOOKUP($D$3,$U$142:$AS$154,20,FALSE)</f>
        <v>1</v>
      </c>
      <c r="BQ14" s="17">
        <f>VLOOKUP($D$3,$U$142:$AS$154,21,FALSE)</f>
        <v>1</v>
      </c>
      <c r="BR14" s="17">
        <f>VLOOKUP($D$3,$U$142:$AS$154,22,FALSE)</f>
        <v>1</v>
      </c>
      <c r="BS14" s="17">
        <f>VLOOKUP($D$3,$U$142:$AS$154,23,FALSE)</f>
        <v>0.97499999999999998</v>
      </c>
      <c r="BT14" s="17">
        <f>VLOOKUP($D$3,$U$142:$AS$154,24,FALSE)</f>
        <v>0.94117647058823528</v>
      </c>
      <c r="BU14" s="17">
        <f>VLOOKUP($D$3,$U$142:$AS$154,15,FALSE)</f>
        <v>0.93427230046948362</v>
      </c>
    </row>
    <row r="15" spans="4:73" x14ac:dyDescent="0.25">
      <c r="U15" s="15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>
        <v>0.49017038007863695</v>
      </c>
      <c r="AS15" s="18"/>
      <c r="AW15" s="15" t="s">
        <v>14</v>
      </c>
      <c r="AX15" s="17">
        <f>VLOOKUP($D$3,$U$159:$AG$171,2,FALSE)</f>
        <v>0</v>
      </c>
      <c r="AY15" s="17">
        <f>VLOOKUP($D$3,$U$159:$AG$171,3,FALSE)</f>
        <v>0</v>
      </c>
      <c r="AZ15" s="17">
        <f>VLOOKUP($D$3,$U$159:$AG$171,4,FALSE)</f>
        <v>0</v>
      </c>
      <c r="BA15" s="17">
        <f>VLOOKUP($D$3,$U$159:$AG$171,5,FALSE)</f>
        <v>0</v>
      </c>
      <c r="BB15" s="17">
        <f>VLOOKUP($D$3,$U$159:$AG$171,6,FALSE)</f>
        <v>0</v>
      </c>
      <c r="BC15" s="17">
        <f>VLOOKUP($D$3,$U$159:$AG$171,7,FALSE)</f>
        <v>0.67</v>
      </c>
      <c r="BD15" s="17">
        <f>VLOOKUP($D$3,$U$159:$AG$171,8,FALSE)</f>
        <v>0.46</v>
      </c>
      <c r="BE15" s="17">
        <f>VLOOKUP($D$3,$U$159:$AG$171,9,FALSE)</f>
        <v>0.38</v>
      </c>
      <c r="BF15" s="17">
        <f>VLOOKUP($D$3,$U$159:$AG$171,10,FALSE)</f>
        <v>0.5</v>
      </c>
      <c r="BG15" s="17">
        <f>VLOOKUP($D$3,$U$159:$AG$171,11,FALSE)</f>
        <v>0.44</v>
      </c>
      <c r="BH15" s="17">
        <f>VLOOKUP($D$3,$U$159:$AG$171,12,FALSE)</f>
        <v>0.18</v>
      </c>
      <c r="BI15" s="17">
        <f>VLOOKUP($D$3,$U$159:$AG$171,13,FALSE)</f>
        <v>0.33333333333333331</v>
      </c>
      <c r="BJ15" s="17">
        <f>VLOOKUP($D$3,$U$159:$AK$171,14,FALSE)</f>
        <v>0.17647058823529413</v>
      </c>
      <c r="BK15" s="17">
        <f>VLOOKUP($D$3,$U$159:$AK$171,15,FALSE)</f>
        <v>0.3125</v>
      </c>
      <c r="BL15" s="17">
        <f>VLOOKUP($D$3,$U$159:$AS$171,16,FALSE)</f>
        <v>0.37037037037037035</v>
      </c>
      <c r="BM15" s="17">
        <f>VLOOKUP($D$3,$U$159:$AS$171,17,FALSE)</f>
        <v>0.36363636363636365</v>
      </c>
      <c r="BN15" s="17">
        <f>VLOOKUP($D$3,$U$159:$AS$171,18,FALSE)</f>
        <v>0.4</v>
      </c>
      <c r="BO15" s="17">
        <f>VLOOKUP($D$3,$U$159:$AS$171,19,FALSE)</f>
        <v>0.4375</v>
      </c>
      <c r="BP15" s="17">
        <f>VLOOKUP($D$3,$U$159:$AS$171,20,FALSE)</f>
        <v>0.2</v>
      </c>
      <c r="BQ15" s="17">
        <f>VLOOKUP($D$3,$U$159:$AS$171,21,FALSE)</f>
        <v>0</v>
      </c>
      <c r="BR15" s="17">
        <f>VLOOKUP($D$3,$U$159:$AS$171,22,FALSE)</f>
        <v>0</v>
      </c>
      <c r="BS15" s="17">
        <f>VLOOKUP($D$3,$U$159:$AS$171,23,FALSE)</f>
        <v>0</v>
      </c>
      <c r="BT15" s="17">
        <f>VLOOKUP($D$3,$U$159:$AS$171,24,FALSE)</f>
        <v>0</v>
      </c>
      <c r="BU15" s="17">
        <f>VLOOKUP($D$3,$U$159:$AS$171,15,FALSE)</f>
        <v>0.3125</v>
      </c>
    </row>
    <row r="16" spans="4:73" x14ac:dyDescent="0.25">
      <c r="U16" s="15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>
        <v>0.31415929203539822</v>
      </c>
      <c r="AS16" s="18"/>
      <c r="AW16" s="15" t="s">
        <v>13</v>
      </c>
      <c r="AX16" s="17">
        <f>VLOOKUP($D$3,$U$176:$AG$188,2,FALSE)</f>
        <v>0</v>
      </c>
      <c r="AY16" s="17">
        <f>VLOOKUP($D$3,$U$176:$AG$188,3,FALSE)</f>
        <v>0</v>
      </c>
      <c r="AZ16" s="17">
        <f>VLOOKUP($D$3,$U$176:$AG$188,4,FALSE)</f>
        <v>0</v>
      </c>
      <c r="BA16" s="17">
        <f>VLOOKUP($D$3,$U$176:$AG$188,5,FALSE)</f>
        <v>0</v>
      </c>
      <c r="BB16" s="17">
        <f>VLOOKUP($D$3,$U$176:$AG$188,6,FALSE)</f>
        <v>0</v>
      </c>
      <c r="BC16" s="17">
        <f>VLOOKUP($D$3,$U$176:$AG$188,7,FALSE)</f>
        <v>0</v>
      </c>
      <c r="BD16" s="17">
        <f>VLOOKUP($D$3,$U$176:$AG$188,8,FALSE)</f>
        <v>0</v>
      </c>
      <c r="BE16" s="17">
        <f>VLOOKUP($D$3,$U$176:$AG$188,9,FALSE)</f>
        <v>0</v>
      </c>
      <c r="BF16" s="17">
        <f>VLOOKUP($D$3,$U$176:$AG$188,10,FALSE)</f>
        <v>0</v>
      </c>
      <c r="BG16" s="17">
        <f>VLOOKUP($D$3,$U$176:$AG$188,11,FALSE)</f>
        <v>0.67</v>
      </c>
      <c r="BH16" s="17">
        <f>VLOOKUP($D$3,$U$176:$AG$188,12,FALSE)</f>
        <v>0</v>
      </c>
      <c r="BI16" s="17">
        <f>VLOOKUP($D$3,$U$176:$AG$188,13,FALSE)</f>
        <v>0.83333333333333337</v>
      </c>
      <c r="BJ16" s="17">
        <f>VLOOKUP($D$3,$U$176:$AK$188,14,FALSE)</f>
        <v>0.25</v>
      </c>
      <c r="BK16" s="17">
        <f>VLOOKUP($D$3,$U$176:$AK$188,15,FALSE)</f>
        <v>0.5</v>
      </c>
      <c r="BL16" s="17">
        <f>VLOOKUP($D$3,$U$176:$AS$188,16,FALSE)</f>
        <v>0.6</v>
      </c>
      <c r="BM16" s="17">
        <f>VLOOKUP($D$3,$U$176:$AS$188,17,FALSE)</f>
        <v>0.2</v>
      </c>
      <c r="BN16" s="17">
        <f>VLOOKUP($D$3,$U$176:$AS$188,18,FALSE)</f>
        <v>0.4</v>
      </c>
      <c r="BO16" s="17">
        <f>VLOOKUP($D$3,$U$176:$AS$188,19,FALSE)</f>
        <v>1</v>
      </c>
      <c r="BP16" s="17">
        <f>VLOOKUP($D$3,$U$176:$AS$188,20,FALSE)</f>
        <v>0</v>
      </c>
      <c r="BQ16" s="17">
        <f>VLOOKUP($D$3,$U$176:$AS$188,21,FALSE)</f>
        <v>0</v>
      </c>
      <c r="BR16" s="17">
        <f>VLOOKUP($D$3,$U$176:$AS$188,22,FALSE)</f>
        <v>0</v>
      </c>
      <c r="BS16" s="17">
        <f>VLOOKUP($D$3,$U$176:$AS$188,23,FALSE)</f>
        <v>0</v>
      </c>
      <c r="BT16" s="17">
        <f>VLOOKUP($D$3,$U$176:$AS$188,24,FALSE)</f>
        <v>0</v>
      </c>
      <c r="BU16" s="17">
        <f>VLOOKUP($D$3,$U$176:$AS$188,15,FALSE)</f>
        <v>0.5</v>
      </c>
    </row>
    <row r="17" spans="21:73" x14ac:dyDescent="0.25">
      <c r="U17" s="15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>
        <v>0.41520467836257308</v>
      </c>
      <c r="AS17" s="18"/>
    </row>
    <row r="18" spans="21:73" x14ac:dyDescent="0.25">
      <c r="U18" s="15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>
        <v>0.50156250000000002</v>
      </c>
      <c r="AS18" s="18"/>
      <c r="AX18" s="16">
        <v>42370</v>
      </c>
      <c r="AY18" s="16">
        <v>42401</v>
      </c>
      <c r="AZ18" s="16">
        <v>42430</v>
      </c>
      <c r="BA18" s="16">
        <v>42461</v>
      </c>
      <c r="BB18" s="16">
        <v>42491</v>
      </c>
      <c r="BC18" s="16">
        <v>43252</v>
      </c>
      <c r="BD18" s="16">
        <v>43282</v>
      </c>
      <c r="BE18" s="16">
        <v>43313</v>
      </c>
      <c r="BF18" s="16">
        <v>43344</v>
      </c>
      <c r="BG18" s="16">
        <v>43374</v>
      </c>
      <c r="BH18" s="16">
        <v>43405</v>
      </c>
      <c r="BI18" s="16">
        <v>43435</v>
      </c>
      <c r="BJ18" s="16">
        <v>43466</v>
      </c>
      <c r="BK18" s="16">
        <v>43497</v>
      </c>
      <c r="BL18" s="16">
        <v>43525</v>
      </c>
      <c r="BM18" s="16">
        <v>43556</v>
      </c>
      <c r="BN18" s="16">
        <v>43586</v>
      </c>
      <c r="BO18" s="16">
        <v>43617</v>
      </c>
      <c r="BP18" s="16">
        <v>43647</v>
      </c>
      <c r="BQ18" s="16">
        <v>43678</v>
      </c>
      <c r="BR18" s="16">
        <v>43709</v>
      </c>
      <c r="BS18" s="16">
        <v>43739</v>
      </c>
      <c r="BT18" s="16">
        <v>43770</v>
      </c>
      <c r="BU18" s="16">
        <v>43800</v>
      </c>
    </row>
    <row r="19" spans="21:73" x14ac:dyDescent="0.25">
      <c r="AW19" s="15" t="s">
        <v>36</v>
      </c>
      <c r="AX19" s="17">
        <f>VLOOKUP($G$3,$AW$6:$BI$16,2,FALSE)</f>
        <v>0</v>
      </c>
      <c r="AY19" s="17">
        <f>VLOOKUP($G$3,$AW$6:$BI$16,3,FALSE)</f>
        <v>0</v>
      </c>
      <c r="AZ19" s="17">
        <f>VLOOKUP($G$3,$AW$6:$BI$16,4,FALSE)</f>
        <v>0</v>
      </c>
      <c r="BA19" s="17">
        <f>VLOOKUP($G$3,$AW$6:$BI$16,5,FALSE)</f>
        <v>0</v>
      </c>
      <c r="BB19" s="17">
        <f>VLOOKUP($G$3,$AW$6:$BI$16,6,FALSE)</f>
        <v>0</v>
      </c>
      <c r="BC19" s="17">
        <f>VLOOKUP($G$3,$AW$6:$BM$16,7,FALSE)</f>
        <v>0.55000000000000004</v>
      </c>
      <c r="BD19" s="17">
        <f>VLOOKUP($G$3,$AW$6:$BI$16,8,FALSE)</f>
        <v>0.53</v>
      </c>
      <c r="BE19" s="17">
        <f>VLOOKUP($G$3,$AW$6:$BI$16,9,FALSE)</f>
        <v>0.44</v>
      </c>
      <c r="BF19" s="17">
        <f>VLOOKUP($G$3,$AW$6:$BI$16,10,FALSE)</f>
        <v>0.43</v>
      </c>
      <c r="BG19" s="17">
        <f>VLOOKUP($G$3,$AW$6:$BI$16,11,FALSE)</f>
        <v>0.49</v>
      </c>
      <c r="BH19" s="17">
        <f>VLOOKUP($G$3,$AW$6:$BI$16,12,FALSE)</f>
        <v>0.54</v>
      </c>
      <c r="BI19" s="17">
        <f>VLOOKUP($G$3,$AW$6:$BM$16,13,FALSE)</f>
        <v>0.43678160919540232</v>
      </c>
      <c r="BJ19" s="17">
        <f>VLOOKUP($G$3,$AW$6:$BM$16,14,FALSE)</f>
        <v>0.31216931216931215</v>
      </c>
      <c r="BK19" s="17">
        <f>VLOOKUP($G$3,$AW$6:$BU$16,15,FALSE)</f>
        <v>0.28169014084507044</v>
      </c>
      <c r="BL19" s="17">
        <f>VLOOKUP($G$3,$AW$6:$BU$16,16,FALSE)</f>
        <v>0.30188679245283018</v>
      </c>
      <c r="BM19" s="17">
        <f>VLOOKUP($G$3,$AW$6:$BU$16,17,FALSE)</f>
        <v>0.28185328185328185</v>
      </c>
      <c r="BN19" s="17">
        <f>VLOOKUP($G$3,$AW$6:$BU$16,18,FALSE)</f>
        <v>0.26162790697674421</v>
      </c>
      <c r="BO19" s="17">
        <f>VLOOKUP($G$3,$AW$6:$BU$16,19,FALSE)</f>
        <v>0.31944444444444442</v>
      </c>
      <c r="BP19" s="17">
        <f>VLOOKUP($G$3,$AW$6:$BU$16,20,FALSE)</f>
        <v>0.45833333333333331</v>
      </c>
      <c r="BQ19" s="17">
        <f>VLOOKUP($G$3,$AW$6:$BU$16,21,FALSE)</f>
        <v>0.44117647058823528</v>
      </c>
      <c r="BR19" s="17">
        <f>VLOOKUP($G$3,$AW$6:$BU$16,22,FALSE)</f>
        <v>0.52941176470588236</v>
      </c>
      <c r="BS19" s="17">
        <f>VLOOKUP($G$3,$AW$6:$BU$16,23,FALSE)</f>
        <v>0.45</v>
      </c>
      <c r="BT19" s="17">
        <f>VLOOKUP($G$3,$AW$6:$BU$16,24,FALSE)</f>
        <v>0.35294117647058826</v>
      </c>
      <c r="BU19" s="17">
        <f>VLOOKUP($G$3,$AW$6:$BU$16,25,FALSE)</f>
        <v>0.28169014084507044</v>
      </c>
    </row>
    <row r="21" spans="21:73" x14ac:dyDescent="0.25">
      <c r="U21" s="15" t="s">
        <v>22</v>
      </c>
      <c r="BJ21" s="15" t="s">
        <v>23</v>
      </c>
      <c r="BK21" s="15" t="s">
        <v>25</v>
      </c>
    </row>
    <row r="22" spans="21:73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/>
      <c r="BJ22" s="15" t="s">
        <v>22</v>
      </c>
      <c r="BK22" s="15" t="s">
        <v>28</v>
      </c>
    </row>
    <row r="23" spans="21:73" x14ac:dyDescent="0.25">
      <c r="U23" s="15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>
        <v>0.77049180327868849</v>
      </c>
      <c r="AS23" s="18"/>
      <c r="AT23" s="18"/>
      <c r="BJ23" s="15" t="s">
        <v>21</v>
      </c>
      <c r="BK23" s="15" t="s">
        <v>30</v>
      </c>
    </row>
    <row r="24" spans="21:73" x14ac:dyDescent="0.25">
      <c r="U24" s="15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>
        <v>0.34328358208955223</v>
      </c>
      <c r="AS24" s="18"/>
      <c r="AT24" s="18"/>
      <c r="BJ24" s="15" t="s">
        <v>20</v>
      </c>
      <c r="BK24" s="15" t="s">
        <v>26</v>
      </c>
    </row>
    <row r="25" spans="21:73" x14ac:dyDescent="0.25">
      <c r="U25" s="15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>
        <v>0.31481481481481483</v>
      </c>
      <c r="AS25" s="18"/>
      <c r="AT25" s="18"/>
      <c r="BJ25" s="15" t="s">
        <v>19</v>
      </c>
      <c r="BK25" s="15" t="s">
        <v>29</v>
      </c>
    </row>
    <row r="26" spans="21:73" x14ac:dyDescent="0.25">
      <c r="U26" s="15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>
        <v>0.38235294117647056</v>
      </c>
      <c r="AS26" s="18"/>
      <c r="AT26" s="18"/>
      <c r="BJ26" s="15" t="s">
        <v>18</v>
      </c>
      <c r="BK26" s="15" t="s">
        <v>35</v>
      </c>
    </row>
    <row r="27" spans="21:73" x14ac:dyDescent="0.25">
      <c r="U27" s="15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>
        <v>0.42307692307692307</v>
      </c>
      <c r="AS27" s="18"/>
      <c r="AT27" s="18"/>
      <c r="BJ27" s="15" t="s">
        <v>17</v>
      </c>
      <c r="BK27" s="15" t="s">
        <v>27</v>
      </c>
    </row>
    <row r="28" spans="21:73" x14ac:dyDescent="0.25">
      <c r="U28" s="15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>
        <v>0</v>
      </c>
      <c r="AS28" s="18"/>
      <c r="AT28" s="18"/>
      <c r="BJ28" s="15" t="s">
        <v>16</v>
      </c>
      <c r="BK28" s="15" t="s">
        <v>31</v>
      </c>
    </row>
    <row r="29" spans="21:73" x14ac:dyDescent="0.25">
      <c r="U29" s="15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>
        <v>0.27906976744186046</v>
      </c>
      <c r="AS29" s="18"/>
      <c r="AT29" s="18"/>
      <c r="BJ29" s="15" t="s">
        <v>36</v>
      </c>
      <c r="BK29" s="15" t="s">
        <v>37</v>
      </c>
    </row>
    <row r="30" spans="21:73" x14ac:dyDescent="0.25">
      <c r="U30" s="15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>
        <v>0.54501216545012166</v>
      </c>
      <c r="AS30" s="18"/>
      <c r="AT30" s="18"/>
      <c r="BJ30" s="15" t="s">
        <v>14</v>
      </c>
      <c r="BK30" s="15" t="s">
        <v>33</v>
      </c>
    </row>
    <row r="31" spans="21:73" x14ac:dyDescent="0.25">
      <c r="U31" s="15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>
        <v>0.4041095890410959</v>
      </c>
      <c r="AS31" s="18"/>
      <c r="AT31" s="18"/>
      <c r="BJ31" s="15" t="s">
        <v>24</v>
      </c>
      <c r="BK31" s="15" t="s">
        <v>34</v>
      </c>
    </row>
    <row r="32" spans="21:73" x14ac:dyDescent="0.25">
      <c r="U32" s="15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</row>
    <row r="33" spans="3:46" x14ac:dyDescent="0.25">
      <c r="U33" s="15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>
        <v>0.35897435897435898</v>
      </c>
      <c r="AS33" s="18"/>
      <c r="AT33" s="18"/>
    </row>
    <row r="34" spans="3:46" ht="15.75" x14ac:dyDescent="0.25">
      <c r="C34" s="4" t="str">
        <f>VLOOKUP(G3,BJ21:BK31,2,FALSE)</f>
        <v>Percentage of patients (ages &gt;6mo) that have received the annual influenza vaccination.</v>
      </c>
      <c r="U34" s="15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>
        <v>0.57823129251700678</v>
      </c>
      <c r="AS34" s="18"/>
      <c r="AT34" s="18"/>
    </row>
    <row r="35" spans="3:46" x14ac:dyDescent="0.25">
      <c r="U35" s="15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>
        <v>0.52112676056338025</v>
      </c>
      <c r="AS35" s="18"/>
      <c r="AT35" s="18"/>
    </row>
    <row r="36" spans="3:46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8" spans="3:46" x14ac:dyDescent="0.25">
      <c r="U38" s="15" t="s">
        <v>21</v>
      </c>
    </row>
    <row r="39" spans="3:46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/>
    </row>
    <row r="40" spans="3:46" x14ac:dyDescent="0.25">
      <c r="U40" s="15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>
        <v>0.4</v>
      </c>
      <c r="AS40" s="18"/>
    </row>
    <row r="41" spans="3:46" x14ac:dyDescent="0.25">
      <c r="U41" s="15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>
        <v>0.50920245398773001</v>
      </c>
      <c r="AS41" s="18"/>
    </row>
    <row r="42" spans="3:46" x14ac:dyDescent="0.25">
      <c r="U42" s="15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>
        <v>0.23809523809523808</v>
      </c>
      <c r="AS42" s="18"/>
    </row>
    <row r="43" spans="3:46" x14ac:dyDescent="0.25">
      <c r="U43" s="15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>
        <v>0.30158730158730157</v>
      </c>
      <c r="AS43" s="18"/>
    </row>
    <row r="44" spans="3:46" x14ac:dyDescent="0.25">
      <c r="U44" s="15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>
        <v>0.41958041958041958</v>
      </c>
      <c r="AS44" s="18"/>
    </row>
    <row r="45" spans="3:46" x14ac:dyDescent="0.25">
      <c r="E45" s="3"/>
      <c r="U45" s="15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>
        <v>0.4</v>
      </c>
      <c r="AS45" s="18"/>
    </row>
    <row r="46" spans="3:46" x14ac:dyDescent="0.25">
      <c r="E46" s="3"/>
      <c r="U46" s="15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>
        <v>0.39473684210526316</v>
      </c>
      <c r="AS46" s="18"/>
    </row>
    <row r="47" spans="3:46" x14ac:dyDescent="0.25">
      <c r="E47" s="3"/>
      <c r="U47" s="15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>
        <v>0.50457038391224862</v>
      </c>
      <c r="AS47" s="18"/>
    </row>
    <row r="48" spans="3:46" x14ac:dyDescent="0.25">
      <c r="E48" s="3"/>
      <c r="U48" s="15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>
        <v>0.44067796610169491</v>
      </c>
      <c r="AS48" s="18"/>
    </row>
    <row r="49" spans="5:48" x14ac:dyDescent="0.25">
      <c r="E49" s="3"/>
      <c r="U49" s="15" t="s">
        <v>38</v>
      </c>
      <c r="V49" s="17"/>
      <c r="W49" s="17"/>
      <c r="X49" s="17"/>
      <c r="Y49" s="17"/>
      <c r="Z49" s="17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M49" s="18"/>
      <c r="AN49" s="18"/>
      <c r="AO49" s="18"/>
      <c r="AP49" s="18"/>
      <c r="AQ49" s="18"/>
      <c r="AR49" s="18"/>
      <c r="AS49" s="18"/>
    </row>
    <row r="50" spans="5:48" x14ac:dyDescent="0.25">
      <c r="E50" s="3"/>
      <c r="U50" s="15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>
        <v>0.4</v>
      </c>
      <c r="AS50" s="18"/>
    </row>
    <row r="51" spans="5:48" x14ac:dyDescent="0.25">
      <c r="E51" s="3"/>
      <c r="U51" s="15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>
        <v>0.55045871559633031</v>
      </c>
      <c r="AS51" s="18"/>
    </row>
    <row r="52" spans="5:48" x14ac:dyDescent="0.25">
      <c r="E52" s="3"/>
      <c r="U52" s="15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>
        <v>0.43043478260869567</v>
      </c>
      <c r="AS52" s="18"/>
    </row>
    <row r="53" spans="5:48" x14ac:dyDescent="0.25">
      <c r="AK53" s="18"/>
      <c r="AL53" s="18"/>
      <c r="AM53" s="18"/>
      <c r="AN53" s="18"/>
      <c r="AO53" s="18"/>
      <c r="AP53" s="18"/>
      <c r="AQ53" s="18"/>
      <c r="AR53" s="18"/>
      <c r="AS53" s="18"/>
    </row>
    <row r="55" spans="5:48" x14ac:dyDescent="0.25">
      <c r="U55" s="15" t="s">
        <v>20</v>
      </c>
    </row>
    <row r="56" spans="5:48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/>
    </row>
    <row r="57" spans="5:48" x14ac:dyDescent="0.25">
      <c r="U57" s="15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>
        <v>0.41145833333333331</v>
      </c>
      <c r="AS57" s="18"/>
      <c r="AT57" s="18"/>
      <c r="AU57" s="18"/>
      <c r="AV57" s="18"/>
    </row>
    <row r="58" spans="5:48" x14ac:dyDescent="0.25">
      <c r="U58" s="15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>
        <v>0.48709677419354841</v>
      </c>
      <c r="AS58" s="18"/>
      <c r="AT58" s="18"/>
      <c r="AU58" s="18"/>
      <c r="AV58" s="18"/>
    </row>
    <row r="59" spans="5:48" x14ac:dyDescent="0.25">
      <c r="U59" s="15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>
        <v>0.35810810810810811</v>
      </c>
      <c r="AS59" s="18"/>
      <c r="AT59" s="18"/>
      <c r="AU59" s="18"/>
      <c r="AV59" s="18"/>
    </row>
    <row r="60" spans="5:48" x14ac:dyDescent="0.25">
      <c r="U60" s="15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>
        <v>0.32500000000000001</v>
      </c>
      <c r="AS60" s="18"/>
      <c r="AT60" s="18"/>
      <c r="AU60" s="18"/>
      <c r="AV60" s="18"/>
    </row>
    <row r="61" spans="5:48" x14ac:dyDescent="0.25">
      <c r="U61" s="15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>
        <v>0.33600000000000002</v>
      </c>
      <c r="AS61" s="18"/>
      <c r="AT61" s="18"/>
      <c r="AU61" s="18"/>
      <c r="AV61" s="18"/>
    </row>
    <row r="62" spans="5:48" x14ac:dyDescent="0.25">
      <c r="U62" s="15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>
        <v>0.66666666666666663</v>
      </c>
      <c r="AS62" s="18"/>
      <c r="AT62" s="18"/>
      <c r="AU62" s="18"/>
      <c r="AV62" s="18"/>
    </row>
    <row r="63" spans="5:48" x14ac:dyDescent="0.25">
      <c r="U63" s="15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>
        <v>0.26666666666666666</v>
      </c>
      <c r="AS63" s="18"/>
      <c r="AT63" s="18"/>
      <c r="AU63" s="18"/>
      <c r="AV63" s="18"/>
    </row>
    <row r="64" spans="5:48" x14ac:dyDescent="0.25">
      <c r="U64" s="15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>
        <v>0.44763092269326682</v>
      </c>
      <c r="AS64" s="18"/>
      <c r="AT64" s="18"/>
      <c r="AU64" s="18"/>
      <c r="AV64" s="18"/>
    </row>
    <row r="65" spans="21:48" x14ac:dyDescent="0.25">
      <c r="U65" s="15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>
        <v>0.43778801843317972</v>
      </c>
      <c r="AS65" s="18"/>
      <c r="AT65" s="18"/>
      <c r="AU65" s="18"/>
      <c r="AV65" s="18"/>
    </row>
    <row r="66" spans="21:48" x14ac:dyDescent="0.25">
      <c r="U66" s="15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21:48" x14ac:dyDescent="0.25">
      <c r="U67" s="15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>
        <v>0.43157894736842106</v>
      </c>
      <c r="AS67" s="18"/>
      <c r="AT67" s="18"/>
      <c r="AU67" s="18"/>
      <c r="AV67" s="18"/>
    </row>
    <row r="68" spans="21:48" x14ac:dyDescent="0.25">
      <c r="U68" s="15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>
        <v>0.55188679245283023</v>
      </c>
      <c r="AS68" s="18"/>
      <c r="AT68" s="18"/>
      <c r="AU68" s="18"/>
      <c r="AV68" s="18"/>
    </row>
    <row r="69" spans="21:48" x14ac:dyDescent="0.25">
      <c r="U69" s="15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>
        <v>0.45806451612903226</v>
      </c>
      <c r="AS69" s="18"/>
      <c r="AT69" s="18"/>
      <c r="AU69" s="18"/>
      <c r="AV69" s="18"/>
    </row>
    <row r="70" spans="21:48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2" spans="21:48" x14ac:dyDescent="0.25">
      <c r="U72" s="15" t="s">
        <v>19</v>
      </c>
    </row>
    <row r="73" spans="21:48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/>
    </row>
    <row r="74" spans="21:48" x14ac:dyDescent="0.25">
      <c r="U74" s="15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>
        <v>0.20142421159715157</v>
      </c>
      <c r="AS74" s="18"/>
      <c r="AT74" s="18"/>
    </row>
    <row r="75" spans="21:48" x14ac:dyDescent="0.25">
      <c r="U75" s="15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>
        <v>0.11231884057971014</v>
      </c>
      <c r="AS75" s="18"/>
      <c r="AT75" s="18"/>
    </row>
    <row r="76" spans="21:48" x14ac:dyDescent="0.25">
      <c r="U76" s="15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>
        <v>0.14678899082568808</v>
      </c>
      <c r="AS76" s="18"/>
      <c r="AT76" s="18"/>
    </row>
    <row r="77" spans="21:48" x14ac:dyDescent="0.25">
      <c r="U77" s="15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>
        <v>0.15873015873015872</v>
      </c>
      <c r="AS77" s="18"/>
      <c r="AT77" s="18"/>
    </row>
    <row r="78" spans="21:48" x14ac:dyDescent="0.25">
      <c r="U78" s="15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>
        <v>0.18609406952965235</v>
      </c>
      <c r="AS78" s="18"/>
      <c r="AT78" s="18"/>
    </row>
    <row r="79" spans="21:48" x14ac:dyDescent="0.25">
      <c r="U79" s="15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>
        <v>0.11764705882352941</v>
      </c>
      <c r="AS79" s="18"/>
      <c r="AT79" s="18"/>
    </row>
    <row r="80" spans="21:48" x14ac:dyDescent="0.25">
      <c r="U80" s="15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>
        <v>0.107981220657277</v>
      </c>
      <c r="AS80" s="18"/>
      <c r="AT80" s="18"/>
    </row>
    <row r="81" spans="21:46" x14ac:dyDescent="0.25">
      <c r="U81" s="15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>
        <v>0.12343180898421692</v>
      </c>
      <c r="AS81" s="18"/>
      <c r="AT81" s="18"/>
    </row>
    <row r="82" spans="21:46" x14ac:dyDescent="0.25">
      <c r="U82" s="15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>
        <v>0.14972776769509982</v>
      </c>
      <c r="AS82" s="18"/>
      <c r="AT82" s="18"/>
    </row>
    <row r="83" spans="21:46" x14ac:dyDescent="0.25">
      <c r="U83" s="15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/>
      <c r="AT83" s="18"/>
    </row>
    <row r="84" spans="21:46" x14ac:dyDescent="0.25">
      <c r="U84" s="15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>
        <v>0.15044247787610621</v>
      </c>
      <c r="AS84" s="18"/>
      <c r="AT84" s="18"/>
    </row>
    <row r="85" spans="21:46" x14ac:dyDescent="0.25">
      <c r="U85" s="15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>
        <v>0.16081871345029239</v>
      </c>
      <c r="AS85" s="18"/>
      <c r="AT85" s="18"/>
    </row>
    <row r="86" spans="21:46" x14ac:dyDescent="0.25">
      <c r="U86" s="15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>
        <v>0.18906249999999999</v>
      </c>
      <c r="AS86" s="18"/>
      <c r="AT86" s="18"/>
    </row>
    <row r="87" spans="21:46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9" spans="21:46" x14ac:dyDescent="0.25">
      <c r="U89" s="15" t="s">
        <v>18</v>
      </c>
    </row>
    <row r="90" spans="21:46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/>
    </row>
    <row r="91" spans="21:46" x14ac:dyDescent="0.25">
      <c r="U91" s="15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20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/>
    </row>
    <row r="92" spans="21:46" x14ac:dyDescent="0.25">
      <c r="U92" s="15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20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/>
      <c r="AS92" s="18"/>
    </row>
    <row r="93" spans="21:46" x14ac:dyDescent="0.25">
      <c r="U93" s="15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20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</row>
    <row r="94" spans="21:46" x14ac:dyDescent="0.25">
      <c r="U94" s="15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20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</row>
    <row r="95" spans="21:46" x14ac:dyDescent="0.25">
      <c r="U95" s="15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20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</row>
    <row r="96" spans="21:46" x14ac:dyDescent="0.25">
      <c r="U96" s="15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20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/>
    </row>
    <row r="97" spans="21:46" x14ac:dyDescent="0.25">
      <c r="U97" s="15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20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</row>
    <row r="98" spans="21:46" x14ac:dyDescent="0.25">
      <c r="U98" s="15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20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/>
      <c r="AS98" s="18"/>
    </row>
    <row r="99" spans="21:46" x14ac:dyDescent="0.25">
      <c r="U99" s="15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20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/>
      <c r="AS99" s="18"/>
    </row>
    <row r="100" spans="21:46" x14ac:dyDescent="0.25">
      <c r="U100" s="15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20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/>
      <c r="AS100" s="18"/>
    </row>
    <row r="101" spans="21:46" x14ac:dyDescent="0.25">
      <c r="U101" s="15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20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</row>
    <row r="102" spans="21:46" x14ac:dyDescent="0.25">
      <c r="U102" s="15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20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/>
      <c r="AS102" s="18"/>
    </row>
    <row r="103" spans="21:46" x14ac:dyDescent="0.25">
      <c r="U103" s="15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20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/>
    </row>
    <row r="106" spans="21:46" x14ac:dyDescent="0.25">
      <c r="U106" s="15" t="s">
        <v>17</v>
      </c>
    </row>
    <row r="107" spans="21:46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/>
    </row>
    <row r="108" spans="21:46" x14ac:dyDescent="0.25">
      <c r="U108" s="15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/>
      <c r="AS108" s="18"/>
      <c r="AT108" s="18"/>
    </row>
    <row r="109" spans="21:46" x14ac:dyDescent="0.25">
      <c r="U109" s="15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>
        <v>0.66666666666666663</v>
      </c>
      <c r="AS109" s="18"/>
      <c r="AT109" s="18"/>
    </row>
    <row r="110" spans="21:46" x14ac:dyDescent="0.25">
      <c r="U110" s="15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/>
      <c r="AS110" s="18"/>
      <c r="AT110" s="18"/>
    </row>
    <row r="111" spans="21:46" x14ac:dyDescent="0.25">
      <c r="U111" s="15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</row>
    <row r="112" spans="21:46" x14ac:dyDescent="0.25">
      <c r="U112" s="15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/>
      <c r="AS112" s="18"/>
      <c r="AT112" s="18"/>
    </row>
    <row r="113" spans="21:46" x14ac:dyDescent="0.25">
      <c r="U113" s="15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</row>
    <row r="114" spans="21:46" x14ac:dyDescent="0.25">
      <c r="U114" s="15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</row>
    <row r="115" spans="21:46" x14ac:dyDescent="0.25">
      <c r="U115" s="15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>
        <v>0.5714285714285714</v>
      </c>
      <c r="AS115" s="18"/>
      <c r="AT115" s="18"/>
    </row>
    <row r="116" spans="21:46" x14ac:dyDescent="0.25">
      <c r="U116" s="15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>
        <v>0.66666666666666663</v>
      </c>
      <c r="AS116" s="18"/>
      <c r="AT116" s="18"/>
    </row>
    <row r="117" spans="21:46" x14ac:dyDescent="0.25">
      <c r="U117" s="15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>
        <v>0.5714285714285714</v>
      </c>
      <c r="AS117" s="18"/>
      <c r="AT117" s="18"/>
    </row>
    <row r="118" spans="21:46" x14ac:dyDescent="0.25">
      <c r="U118" s="15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/>
    </row>
    <row r="119" spans="21:46" x14ac:dyDescent="0.25">
      <c r="U119" s="15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>
        <v>0.33333333333333331</v>
      </c>
      <c r="AS119" s="18"/>
      <c r="AT119" s="18"/>
    </row>
    <row r="120" spans="21:46" x14ac:dyDescent="0.25">
      <c r="U120" s="15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/>
    </row>
    <row r="123" spans="21:46" x14ac:dyDescent="0.25">
      <c r="U123" s="15" t="s">
        <v>16</v>
      </c>
    </row>
    <row r="124" spans="21:46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/>
    </row>
    <row r="125" spans="21:46" x14ac:dyDescent="0.25">
      <c r="U125" s="15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>
        <v>0.20738023305999137</v>
      </c>
      <c r="AS125" s="18"/>
      <c r="AT125" s="18"/>
    </row>
    <row r="126" spans="21:46" x14ac:dyDescent="0.25">
      <c r="U126" s="15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>
        <v>0.27521092808356767</v>
      </c>
      <c r="AS126" s="18"/>
      <c r="AT126" s="18"/>
    </row>
    <row r="127" spans="21:46" x14ac:dyDescent="0.25">
      <c r="U127" s="15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>
        <v>0.27749287749287749</v>
      </c>
      <c r="AS127" s="18"/>
      <c r="AT127" s="18"/>
    </row>
    <row r="128" spans="21:46" x14ac:dyDescent="0.25">
      <c r="U128" s="15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>
        <v>0.22394220846233232</v>
      </c>
      <c r="AS128" s="18"/>
      <c r="AT128" s="18"/>
    </row>
    <row r="129" spans="21:46" x14ac:dyDescent="0.25">
      <c r="U129" s="15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>
        <v>0.29135705905357839</v>
      </c>
      <c r="AS129" s="18"/>
      <c r="AT129" s="18"/>
    </row>
    <row r="130" spans="21:46" x14ac:dyDescent="0.25">
      <c r="U130" s="15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>
        <v>0.19166666666666668</v>
      </c>
      <c r="AS130" s="18"/>
      <c r="AT130" s="18"/>
    </row>
    <row r="131" spans="21:46" x14ac:dyDescent="0.25">
      <c r="U131" s="15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>
        <v>0.10622009569377991</v>
      </c>
      <c r="AS131" s="18"/>
      <c r="AT131" s="18"/>
    </row>
    <row r="132" spans="21:46" x14ac:dyDescent="0.25">
      <c r="U132" s="15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>
        <v>0.23258043895163008</v>
      </c>
      <c r="AS132" s="18"/>
      <c r="AT132" s="18"/>
    </row>
    <row r="133" spans="21:46" x14ac:dyDescent="0.25">
      <c r="U133" s="15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>
        <v>0.25658945686900958</v>
      </c>
      <c r="AS133" s="18"/>
      <c r="AT133" s="18"/>
    </row>
    <row r="134" spans="21:46" x14ac:dyDescent="0.25">
      <c r="U134" s="15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>
        <v>0.36850921273031828</v>
      </c>
      <c r="AS134" s="18"/>
      <c r="AT134" s="18"/>
    </row>
    <row r="135" spans="21:46" x14ac:dyDescent="0.25">
      <c r="U135" s="15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>
        <v>0.26153846153846155</v>
      </c>
      <c r="AS135" s="18"/>
      <c r="AT135" s="18"/>
    </row>
    <row r="136" spans="21:46" x14ac:dyDescent="0.25">
      <c r="U136" s="15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>
        <v>0.32991985752448799</v>
      </c>
      <c r="AS136" s="18"/>
      <c r="AT136" s="18"/>
    </row>
    <row r="137" spans="21:46" x14ac:dyDescent="0.25">
      <c r="U137" s="15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>
        <v>0.27296416938110751</v>
      </c>
      <c r="AS137" s="18"/>
      <c r="AT137" s="18"/>
    </row>
    <row r="138" spans="21:46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40" spans="21:46" x14ac:dyDescent="0.25">
      <c r="U140" s="15" t="s">
        <v>36</v>
      </c>
    </row>
    <row r="141" spans="21:46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/>
    </row>
    <row r="142" spans="21:46" x14ac:dyDescent="0.25">
      <c r="U142" s="15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>
        <v>0.97558494404883012</v>
      </c>
      <c r="AS142" s="18"/>
    </row>
    <row r="143" spans="21:46" x14ac:dyDescent="0.25">
      <c r="U143" s="15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>
        <v>0.99094202898550721</v>
      </c>
      <c r="AS143" s="18"/>
    </row>
    <row r="144" spans="21:46" x14ac:dyDescent="0.25">
      <c r="U144" s="15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>
        <v>0.99694189602446481</v>
      </c>
      <c r="AS144" s="18"/>
    </row>
    <row r="145" spans="21:46" x14ac:dyDescent="0.25">
      <c r="U145" s="15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>
        <v>0.98412698412698407</v>
      </c>
      <c r="AS145" s="18"/>
    </row>
    <row r="146" spans="21:46" x14ac:dyDescent="0.25">
      <c r="U146" s="15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>
        <v>0.99182004089979547</v>
      </c>
      <c r="AS146" s="18"/>
    </row>
    <row r="147" spans="21:46" x14ac:dyDescent="0.25">
      <c r="U147" s="15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>
        <v>0.94117647058823528</v>
      </c>
      <c r="AS147" s="18"/>
    </row>
    <row r="148" spans="21:46" x14ac:dyDescent="0.25">
      <c r="U148" s="15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>
        <v>1</v>
      </c>
      <c r="AS148" s="18"/>
    </row>
    <row r="149" spans="21:46" x14ac:dyDescent="0.25">
      <c r="U149" s="15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>
        <v>0.9862403885066775</v>
      </c>
      <c r="AS149" s="18"/>
    </row>
    <row r="150" spans="21:46" x14ac:dyDescent="0.25">
      <c r="U150" s="15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>
        <v>0.99001814882032668</v>
      </c>
      <c r="AS150" s="18"/>
    </row>
    <row r="151" spans="21:46" x14ac:dyDescent="0.25">
      <c r="U151" s="15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>
        <v>0.99527744982290434</v>
      </c>
      <c r="AS151" s="18"/>
    </row>
    <row r="152" spans="21:46" x14ac:dyDescent="0.25">
      <c r="U152" s="15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>
        <v>0.92920353982300885</v>
      </c>
      <c r="AS152" s="18"/>
    </row>
    <row r="153" spans="21:46" x14ac:dyDescent="0.25">
      <c r="U153" s="15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>
        <v>0.99415204678362568</v>
      </c>
      <c r="AS153" s="18"/>
    </row>
    <row r="154" spans="21:46" x14ac:dyDescent="0.25">
      <c r="U154" s="15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>
        <v>0.99531250000000004</v>
      </c>
      <c r="AS154" s="18"/>
    </row>
    <row r="157" spans="21:46" x14ac:dyDescent="0.25">
      <c r="U157" s="15" t="s">
        <v>14</v>
      </c>
    </row>
    <row r="158" spans="21:46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/>
    </row>
    <row r="159" spans="21:46" x14ac:dyDescent="0.25">
      <c r="U159" s="15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>
        <v>0.3632286995515695</v>
      </c>
      <c r="AS159" s="18"/>
    </row>
    <row r="160" spans="21:46" x14ac:dyDescent="0.25">
      <c r="U160" s="15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>
        <v>0.61764705882352944</v>
      </c>
      <c r="AS160" s="18"/>
    </row>
    <row r="161" spans="21:46" x14ac:dyDescent="0.25">
      <c r="U161" s="15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>
        <v>0.73076923076923073</v>
      </c>
      <c r="AS161" s="18"/>
    </row>
    <row r="162" spans="21:46" x14ac:dyDescent="0.25">
      <c r="U162" s="15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>
        <v>0.7</v>
      </c>
      <c r="AS162" s="18"/>
    </row>
    <row r="163" spans="21:46" x14ac:dyDescent="0.25">
      <c r="U163" s="15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>
        <v>0.31428571428571428</v>
      </c>
      <c r="AS163" s="18"/>
    </row>
    <row r="164" spans="21:46" x14ac:dyDescent="0.25">
      <c r="U164" s="15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>
        <v>0</v>
      </c>
      <c r="AS164" s="18"/>
    </row>
    <row r="165" spans="21:46" x14ac:dyDescent="0.25">
      <c r="U165" s="15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>
        <v>0.2</v>
      </c>
      <c r="AS165" s="18"/>
    </row>
    <row r="166" spans="21:46" x14ac:dyDescent="0.25">
      <c r="U166" s="15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>
        <v>0.54506437768240346</v>
      </c>
      <c r="AS166" s="18"/>
    </row>
    <row r="167" spans="21:46" x14ac:dyDescent="0.25">
      <c r="U167" s="15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>
        <v>0.34146341463414637</v>
      </c>
      <c r="AS167" s="18"/>
    </row>
    <row r="168" spans="21:46" x14ac:dyDescent="0.25">
      <c r="U168" s="15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/>
    </row>
    <row r="169" spans="21:46" x14ac:dyDescent="0.25">
      <c r="U169" s="15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>
        <v>0.4</v>
      </c>
      <c r="AS169" s="18"/>
    </row>
    <row r="170" spans="21:46" x14ac:dyDescent="0.25">
      <c r="U170" s="15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>
        <v>0.45238095238095238</v>
      </c>
      <c r="AS170" s="18"/>
    </row>
    <row r="171" spans="21:46" x14ac:dyDescent="0.25">
      <c r="U171" s="15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>
        <v>0.45454545454545453</v>
      </c>
      <c r="AS171" s="18"/>
    </row>
    <row r="172" spans="21:46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</row>
    <row r="174" spans="21:46" x14ac:dyDescent="0.25">
      <c r="U174" s="15" t="s">
        <v>13</v>
      </c>
    </row>
    <row r="175" spans="21:46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/>
    </row>
    <row r="176" spans="21:46" x14ac:dyDescent="0.25">
      <c r="U176" s="15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>
        <v>0.4</v>
      </c>
      <c r="AS176" s="18"/>
    </row>
    <row r="177" spans="1:75" x14ac:dyDescent="0.25">
      <c r="U177" s="15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>
        <v>0.33333333333333331</v>
      </c>
      <c r="AS177" s="18"/>
    </row>
    <row r="178" spans="1:75" x14ac:dyDescent="0.25">
      <c r="U178" s="15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>
        <v>0.54545454545454541</v>
      </c>
      <c r="AS178" s="18"/>
    </row>
    <row r="179" spans="1:75" x14ac:dyDescent="0.25">
      <c r="U179" s="15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>
        <v>1</v>
      </c>
      <c r="AS179" s="18"/>
    </row>
    <row r="180" spans="1:75" x14ac:dyDescent="0.25">
      <c r="U180" s="15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>
        <v>0.38461538461538464</v>
      </c>
      <c r="AS180" s="18"/>
    </row>
    <row r="181" spans="1:75" x14ac:dyDescent="0.25">
      <c r="U181" s="15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</row>
    <row r="182" spans="1:75" x14ac:dyDescent="0.25">
      <c r="U182" s="15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>
        <v>0.33333333333333331</v>
      </c>
      <c r="AS182" s="18"/>
    </row>
    <row r="183" spans="1:75" x14ac:dyDescent="0.25">
      <c r="U183" s="15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>
        <v>0.63076923076923075</v>
      </c>
      <c r="AS183" s="18"/>
    </row>
    <row r="184" spans="1:75" x14ac:dyDescent="0.25">
      <c r="U184" s="15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>
        <v>0.5</v>
      </c>
      <c r="AS184" s="18"/>
    </row>
    <row r="185" spans="1:75" x14ac:dyDescent="0.25">
      <c r="U185" s="15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>
        <v>0.79166666666666663</v>
      </c>
      <c r="AS185" s="18"/>
    </row>
    <row r="186" spans="1:75" x14ac:dyDescent="0.25">
      <c r="U186" s="15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>
        <v>0.42857142857142855</v>
      </c>
      <c r="AS186" s="18"/>
    </row>
    <row r="187" spans="1:75" x14ac:dyDescent="0.25">
      <c r="U187" s="15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>
        <v>0.2857142857142857</v>
      </c>
      <c r="AS187" s="18"/>
    </row>
    <row r="188" spans="1:75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5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20">
        <v>0.6</v>
      </c>
      <c r="AJ188" s="20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>
        <v>0.35714285714285715</v>
      </c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4"/>
      <c r="BW188" s="14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2019-12-27T16:24:31Z</dcterms:modified>
</cp:coreProperties>
</file>